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ariel\_testimony and exhibits\"/>
    </mc:Choice>
  </mc:AlternateContent>
  <xr:revisionPtr revIDLastSave="0" documentId="13_ncr:1_{B8C33505-3E32-4CA5-BCC0-14A59525351D}" xr6:coauthVersionLast="47" xr6:coauthVersionMax="47" xr10:uidLastSave="{00000000-0000-0000-0000-000000000000}"/>
  <bookViews>
    <workbookView xWindow="-120" yWindow="-120" windowWidth="29040" windowHeight="16440" activeTab="1" xr2:uid="{296FB42E-DDD0-486E-93DC-CAC4AA92C71B}"/>
  </bookViews>
  <sheets>
    <sheet name="Table 2" sheetId="21" r:id="rId1"/>
    <sheet name="JB 1&amp;2 Gas Conversion Economics" sheetId="9" r:id="rId2"/>
    <sheet name="Change in System Costs" sheetId="22" r:id="rId3"/>
    <sheet name="MM JB12 GC" sheetId="23" r:id="rId4"/>
    <sheet name="MM No GC" sheetId="24" r:id="rId5"/>
    <sheet name="MN JB12 GC" sheetId="26" r:id="rId6"/>
    <sheet name="MN No GC" sheetId="27" r:id="rId7"/>
    <sheet name="LN JB12 GC" sheetId="28" r:id="rId8"/>
    <sheet name="LN No GC" sheetId="29" r:id="rId9"/>
    <sheet name="HH JB12 GC" sheetId="30" r:id="rId10"/>
    <sheet name="HH No GC" sheetId="31" r:id="rId11"/>
    <sheet name="SCGHG JB12 GC" sheetId="32" r:id="rId12"/>
    <sheet name="SCGHG No GC" sheetId="33" r:id="rId13"/>
  </sheets>
  <externalReferences>
    <externalReference r:id="rId14"/>
    <externalReference r:id="rId15"/>
    <externalReference r:id="rId16"/>
    <externalReference r:id="rId17"/>
  </externalReferences>
  <definedNames>
    <definedName name="Discount_Rate">'MM JB12 GC'!$D$2</definedName>
    <definedName name="_xlnm.Print_Area" localSheetId="1">'JB 1&amp;2 Gas Conversion Economics'!$A$1:$W$76</definedName>
    <definedName name="_xlnm.Print_Titles" localSheetId="1">'JB 1&amp;2 Gas Conversion Economics'!$C:$E,'JB 1&amp;2 Gas Conversion Economics'!$1:$1</definedName>
    <definedName name="PROJECT_BY_PROJECT_COSTS" localSheetId="2">[1]Main!$I$13</definedName>
    <definedName name="PROJECT_BY_PROJECT_COSTS">[2]Main!$I$13</definedName>
    <definedName name="REPOWER_COSTS" localSheetId="2">[1]Main!$I$12</definedName>
    <definedName name="REPOWER_COSTS">[2]Main!$I$12</definedName>
    <definedName name="SOLAR_CASE_NUM" localSheetId="2">[1]Main!$N$11</definedName>
    <definedName name="SOLAR_CASE_NUM">[2]Main!$N$11</definedName>
    <definedName name="SOLAR_COSTS" localSheetId="2">[1]Main!$I$11</definedName>
    <definedName name="SOLAR_COSTS">[2]Main!$I$11</definedName>
    <definedName name="Tax_Rate" localSheetId="2">'[3]Multipliers Input'!$Y$4</definedName>
    <definedName name="TRANS_COSTS" localSheetId="2">[1]Main!$I$9</definedName>
    <definedName name="TRANS_COSTS">[2]Main!$I$9</definedName>
    <definedName name="WIND_CASE_NUM" localSheetId="2">[1]Main!$N$10</definedName>
    <definedName name="WIND_CASE_NUM">[2]Main!$N$10</definedName>
    <definedName name="WIND_COSTS" localSheetId="2">[1]Main!$I$10</definedName>
    <definedName name="WIND_COSTS">[2]Main!$I$10</definedName>
    <definedName name="xdfv">[4]Main!$I$13</definedName>
    <definedName name="yyy">[4]Main!$I$12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0" i="32" l="1"/>
  <c r="C100" i="30" l="1"/>
  <c r="C100" i="28"/>
  <c r="C100" i="26"/>
  <c r="C100" i="23"/>
  <c r="B8" i="21" l="1"/>
  <c r="B7" i="21"/>
  <c r="B6" i="21"/>
  <c r="B5" i="21"/>
  <c r="B4" i="21"/>
  <c r="E87" i="9"/>
  <c r="E86" i="9"/>
  <c r="E80" i="9"/>
  <c r="E79" i="9"/>
  <c r="W89" i="9" l="1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 s="1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9" i="9" l="1"/>
  <c r="E81" i="9"/>
  <c r="E82" i="9"/>
  <c r="H71" i="9"/>
  <c r="G71" i="9"/>
  <c r="F71" i="9"/>
  <c r="H59" i="9"/>
  <c r="G59" i="9"/>
  <c r="F59" i="9"/>
  <c r="H47" i="9"/>
  <c r="G47" i="9"/>
  <c r="F47" i="9"/>
  <c r="H35" i="9"/>
  <c r="G35" i="9"/>
  <c r="F35" i="9"/>
  <c r="H66" i="9"/>
  <c r="G66" i="9"/>
  <c r="F66" i="9"/>
  <c r="H54" i="9"/>
  <c r="G54" i="9"/>
  <c r="F54" i="9"/>
  <c r="H42" i="9"/>
  <c r="G42" i="9"/>
  <c r="F42" i="9"/>
  <c r="H30" i="9"/>
  <c r="G30" i="9"/>
  <c r="F30" i="9"/>
  <c r="C69" i="9" l="1"/>
  <c r="H63" i="9"/>
  <c r="G63" i="9"/>
  <c r="F63" i="9"/>
  <c r="C57" i="9"/>
  <c r="H51" i="9"/>
  <c r="G51" i="9"/>
  <c r="F51" i="9"/>
  <c r="C45" i="9"/>
  <c r="H39" i="9"/>
  <c r="G39" i="9"/>
  <c r="F39" i="9"/>
  <c r="C33" i="9"/>
  <c r="H27" i="9"/>
  <c r="G27" i="9"/>
  <c r="F27" i="9"/>
  <c r="C21" i="9" l="1"/>
  <c r="W10" i="9"/>
  <c r="W8" i="9"/>
  <c r="W11" i="9"/>
  <c r="G23" i="9" l="1"/>
  <c r="H23" i="9"/>
  <c r="F23" i="9"/>
  <c r="G18" i="9"/>
  <c r="H18" i="9"/>
  <c r="F18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 s="1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83" i="9" l="1"/>
  <c r="E90" i="9"/>
  <c r="E8" i="9"/>
  <c r="E11" i="9"/>
  <c r="E9" i="9"/>
  <c r="U20" i="9"/>
  <c r="U32" i="9"/>
  <c r="U68" i="9"/>
  <c r="U44" i="9"/>
  <c r="U56" i="9"/>
  <c r="N20" i="9"/>
  <c r="N68" i="9"/>
  <c r="N56" i="9"/>
  <c r="N44" i="9"/>
  <c r="N32" i="9"/>
  <c r="O20" i="9"/>
  <c r="O56" i="9"/>
  <c r="O44" i="9"/>
  <c r="O68" i="9"/>
  <c r="O32" i="9"/>
  <c r="T20" i="9"/>
  <c r="T44" i="9"/>
  <c r="T32" i="9"/>
  <c r="T68" i="9"/>
  <c r="T56" i="9"/>
  <c r="M20" i="9"/>
  <c r="M32" i="9"/>
  <c r="M68" i="9"/>
  <c r="M44" i="9"/>
  <c r="M56" i="9"/>
  <c r="V20" i="9"/>
  <c r="V68" i="9"/>
  <c r="V56" i="9"/>
  <c r="V32" i="9"/>
  <c r="V44" i="9"/>
  <c r="I20" i="9"/>
  <c r="I68" i="9"/>
  <c r="I56" i="9"/>
  <c r="I44" i="9"/>
  <c r="I32" i="9"/>
  <c r="F20" i="9"/>
  <c r="F68" i="9"/>
  <c r="F56" i="9"/>
  <c r="F32" i="9"/>
  <c r="F44" i="9"/>
  <c r="G20" i="9"/>
  <c r="G56" i="9"/>
  <c r="G44" i="9"/>
  <c r="G32" i="9"/>
  <c r="G68" i="9"/>
  <c r="H20" i="9"/>
  <c r="H68" i="9"/>
  <c r="H44" i="9"/>
  <c r="H32" i="9"/>
  <c r="H56" i="9"/>
  <c r="P20" i="9"/>
  <c r="P68" i="9"/>
  <c r="P32" i="9"/>
  <c r="P56" i="9"/>
  <c r="P44" i="9"/>
  <c r="Q20" i="9"/>
  <c r="Q68" i="9"/>
  <c r="Q56" i="9"/>
  <c r="Q32" i="9"/>
  <c r="Q44" i="9"/>
  <c r="J20" i="9"/>
  <c r="J68" i="9"/>
  <c r="J56" i="9"/>
  <c r="J44" i="9"/>
  <c r="J32" i="9"/>
  <c r="R20" i="9"/>
  <c r="R68" i="9"/>
  <c r="R44" i="9"/>
  <c r="R56" i="9"/>
  <c r="R32" i="9"/>
  <c r="L20" i="9"/>
  <c r="L44" i="9"/>
  <c r="L32" i="9"/>
  <c r="L56" i="9"/>
  <c r="L68" i="9"/>
  <c r="W20" i="9"/>
  <c r="W56" i="9"/>
  <c r="W44" i="9"/>
  <c r="W68" i="9"/>
  <c r="W32" i="9"/>
  <c r="K20" i="9"/>
  <c r="K56" i="9"/>
  <c r="K44" i="9"/>
  <c r="K68" i="9"/>
  <c r="K32" i="9"/>
  <c r="S20" i="9"/>
  <c r="S56" i="9"/>
  <c r="S44" i="9"/>
  <c r="S32" i="9"/>
  <c r="S68" i="9"/>
  <c r="E32" i="9" l="1"/>
  <c r="E44" i="9"/>
  <c r="E56" i="9"/>
  <c r="E68" i="9"/>
  <c r="E20" i="9"/>
  <c r="H15" i="9"/>
  <c r="G15" i="9"/>
  <c r="F15" i="9"/>
  <c r="A12" i="9" l="1"/>
  <c r="A18" i="9" l="1"/>
  <c r="A19" i="9" s="1"/>
  <c r="A20" i="9" l="1"/>
  <c r="A21" i="9" l="1"/>
  <c r="A23" i="9" l="1"/>
  <c r="A25" i="9" l="1"/>
  <c r="A30" i="9" s="1"/>
  <c r="A31" i="9" l="1"/>
  <c r="A32" i="9" s="1"/>
  <c r="A33" i="9" s="1"/>
  <c r="A35" i="9" l="1"/>
  <c r="A37" i="9" s="1"/>
  <c r="G12" i="9"/>
  <c r="F12" i="9"/>
  <c r="F19" i="9" l="1"/>
  <c r="F67" i="9"/>
  <c r="F55" i="9"/>
  <c r="F31" i="9"/>
  <c r="F43" i="9"/>
  <c r="A42" i="9"/>
  <c r="A43" i="9" s="1"/>
  <c r="A44" i="9" s="1"/>
  <c r="A45" i="9" s="1"/>
  <c r="A47" i="9" s="1"/>
  <c r="A49" i="9" s="1"/>
  <c r="A54" i="9" s="1"/>
  <c r="A55" i="9" s="1"/>
  <c r="A56" i="9" s="1"/>
  <c r="A57" i="9" s="1"/>
  <c r="A59" i="9" s="1"/>
  <c r="A61" i="9" s="1"/>
  <c r="A66" i="9" s="1"/>
  <c r="A67" i="9" s="1"/>
  <c r="A68" i="9" s="1"/>
  <c r="A69" i="9" s="1"/>
  <c r="A71" i="9" s="1"/>
  <c r="A73" i="9" s="1"/>
  <c r="G19" i="9"/>
  <c r="G21" i="9" s="1"/>
  <c r="G25" i="9" s="1"/>
  <c r="G55" i="9"/>
  <c r="G57" i="9" s="1"/>
  <c r="G61" i="9" s="1"/>
  <c r="G43" i="9"/>
  <c r="G45" i="9" s="1"/>
  <c r="G49" i="9" s="1"/>
  <c r="G31" i="9"/>
  <c r="G33" i="9" s="1"/>
  <c r="G37" i="9" s="1"/>
  <c r="G67" i="9"/>
  <c r="G69" i="9" s="1"/>
  <c r="G73" i="9" s="1"/>
  <c r="I5" i="9"/>
  <c r="F21" i="9" l="1"/>
  <c r="F25" i="9"/>
  <c r="I35" i="9"/>
  <c r="I66" i="9"/>
  <c r="I42" i="9"/>
  <c r="I54" i="9"/>
  <c r="I59" i="9"/>
  <c r="I47" i="9"/>
  <c r="I30" i="9"/>
  <c r="I71" i="9"/>
  <c r="F45" i="9"/>
  <c r="F33" i="9"/>
  <c r="F57" i="9"/>
  <c r="F69" i="9"/>
  <c r="I63" i="9"/>
  <c r="I51" i="9"/>
  <c r="I39" i="9"/>
  <c r="I27" i="9"/>
  <c r="I18" i="9"/>
  <c r="I23" i="9"/>
  <c r="I15" i="9"/>
  <c r="J5" i="9"/>
  <c r="J66" i="9" l="1"/>
  <c r="J54" i="9"/>
  <c r="J30" i="9"/>
  <c r="J71" i="9"/>
  <c r="J42" i="9"/>
  <c r="J59" i="9"/>
  <c r="J47" i="9"/>
  <c r="J35" i="9"/>
  <c r="F73" i="9"/>
  <c r="F49" i="9"/>
  <c r="F37" i="9"/>
  <c r="J51" i="9"/>
  <c r="J39" i="9"/>
  <c r="J27" i="9"/>
  <c r="J63" i="9"/>
  <c r="F61" i="9"/>
  <c r="J18" i="9"/>
  <c r="J23" i="9"/>
  <c r="J15" i="9"/>
  <c r="K5" i="9"/>
  <c r="I12" i="9"/>
  <c r="K54" i="9" l="1"/>
  <c r="K42" i="9"/>
  <c r="K71" i="9"/>
  <c r="K30" i="9"/>
  <c r="K59" i="9"/>
  <c r="K47" i="9"/>
  <c r="K35" i="9"/>
  <c r="K66" i="9"/>
  <c r="K63" i="9"/>
  <c r="K39" i="9"/>
  <c r="K27" i="9"/>
  <c r="K51" i="9"/>
  <c r="I19" i="9"/>
  <c r="I21" i="9" s="1"/>
  <c r="I25" i="9" s="1"/>
  <c r="H2" i="22" s="1"/>
  <c r="I31" i="9"/>
  <c r="I33" i="9" s="1"/>
  <c r="I37" i="9" s="1"/>
  <c r="I67" i="9"/>
  <c r="I69" i="9" s="1"/>
  <c r="I73" i="9" s="1"/>
  <c r="I43" i="9"/>
  <c r="I45" i="9" s="1"/>
  <c r="I49" i="9" s="1"/>
  <c r="I55" i="9"/>
  <c r="I57" i="9" s="1"/>
  <c r="I61" i="9" s="1"/>
  <c r="K18" i="9"/>
  <c r="K23" i="9"/>
  <c r="K15" i="9"/>
  <c r="L5" i="9"/>
  <c r="L42" i="9" l="1"/>
  <c r="L59" i="9"/>
  <c r="L30" i="9"/>
  <c r="L47" i="9"/>
  <c r="L71" i="9"/>
  <c r="L35" i="9"/>
  <c r="L66" i="9"/>
  <c r="L54" i="9"/>
  <c r="L63" i="9"/>
  <c r="L51" i="9"/>
  <c r="L27" i="9"/>
  <c r="L39" i="9"/>
  <c r="L18" i="9"/>
  <c r="L23" i="9"/>
  <c r="L15" i="9"/>
  <c r="M5" i="9"/>
  <c r="M30" i="9" l="1"/>
  <c r="M35" i="9"/>
  <c r="M71" i="9"/>
  <c r="M47" i="9"/>
  <c r="M59" i="9"/>
  <c r="M54" i="9"/>
  <c r="M66" i="9"/>
  <c r="M42" i="9"/>
  <c r="M63" i="9"/>
  <c r="M51" i="9"/>
  <c r="M39" i="9"/>
  <c r="M27" i="9"/>
  <c r="M18" i="9"/>
  <c r="M23" i="9"/>
  <c r="M15" i="9"/>
  <c r="N5" i="9"/>
  <c r="N71" i="9" l="1"/>
  <c r="N35" i="9"/>
  <c r="N59" i="9"/>
  <c r="N47" i="9"/>
  <c r="N66" i="9"/>
  <c r="N54" i="9"/>
  <c r="N42" i="9"/>
  <c r="N30" i="9"/>
  <c r="N51" i="9"/>
  <c r="N39" i="9"/>
  <c r="N27" i="9"/>
  <c r="N63" i="9"/>
  <c r="N18" i="9"/>
  <c r="N23" i="9"/>
  <c r="N15" i="9"/>
  <c r="O5" i="9"/>
  <c r="O59" i="9" l="1"/>
  <c r="O47" i="9"/>
  <c r="O54" i="9"/>
  <c r="O35" i="9"/>
  <c r="O66" i="9"/>
  <c r="O42" i="9"/>
  <c r="O30" i="9"/>
  <c r="O71" i="9"/>
  <c r="O39" i="9"/>
  <c r="O27" i="9"/>
  <c r="O63" i="9"/>
  <c r="O51" i="9"/>
  <c r="O18" i="9"/>
  <c r="O23" i="9"/>
  <c r="O15" i="9"/>
  <c r="P5" i="9"/>
  <c r="P47" i="9" l="1"/>
  <c r="P35" i="9"/>
  <c r="P42" i="9"/>
  <c r="P66" i="9"/>
  <c r="P54" i="9"/>
  <c r="P71" i="9"/>
  <c r="P30" i="9"/>
  <c r="P59" i="9"/>
  <c r="P27" i="9"/>
  <c r="P63" i="9"/>
  <c r="P39" i="9"/>
  <c r="P51" i="9"/>
  <c r="P18" i="9"/>
  <c r="P23" i="9"/>
  <c r="P15" i="9"/>
  <c r="Q5" i="9"/>
  <c r="Q35" i="9" l="1"/>
  <c r="Q66" i="9"/>
  <c r="Q42" i="9"/>
  <c r="Q54" i="9"/>
  <c r="Q71" i="9"/>
  <c r="Q59" i="9"/>
  <c r="Q47" i="9"/>
  <c r="Q30" i="9"/>
  <c r="Q63" i="9"/>
  <c r="Q51" i="9"/>
  <c r="Q39" i="9"/>
  <c r="Q27" i="9"/>
  <c r="Q18" i="9"/>
  <c r="Q23" i="9"/>
  <c r="Q15" i="9"/>
  <c r="R5" i="9"/>
  <c r="R66" i="9" l="1"/>
  <c r="R30" i="9"/>
  <c r="R71" i="9"/>
  <c r="R59" i="9"/>
  <c r="R54" i="9"/>
  <c r="R42" i="9"/>
  <c r="R47" i="9"/>
  <c r="R35" i="9"/>
  <c r="R51" i="9"/>
  <c r="R39" i="9"/>
  <c r="R27" i="9"/>
  <c r="R63" i="9"/>
  <c r="R18" i="9"/>
  <c r="R23" i="9"/>
  <c r="R15" i="9"/>
  <c r="S5" i="9"/>
  <c r="S54" i="9" l="1"/>
  <c r="S59" i="9"/>
  <c r="S42" i="9"/>
  <c r="S30" i="9"/>
  <c r="S71" i="9"/>
  <c r="S35" i="9"/>
  <c r="S66" i="9"/>
  <c r="S47" i="9"/>
  <c r="S63" i="9"/>
  <c r="S51" i="9"/>
  <c r="S27" i="9"/>
  <c r="S39" i="9"/>
  <c r="S18" i="9"/>
  <c r="S23" i="9"/>
  <c r="S15" i="9"/>
  <c r="T5" i="9"/>
  <c r="T42" i="9" l="1"/>
  <c r="T59" i="9"/>
  <c r="T47" i="9"/>
  <c r="T30" i="9"/>
  <c r="T71" i="9"/>
  <c r="T66" i="9"/>
  <c r="T54" i="9"/>
  <c r="T35" i="9"/>
  <c r="T63" i="9"/>
  <c r="T51" i="9"/>
  <c r="T27" i="9"/>
  <c r="T39" i="9"/>
  <c r="T18" i="9"/>
  <c r="T23" i="9"/>
  <c r="T15" i="9"/>
  <c r="U5" i="9"/>
  <c r="U30" i="9" l="1"/>
  <c r="U47" i="9"/>
  <c r="U66" i="9"/>
  <c r="U71" i="9"/>
  <c r="U59" i="9"/>
  <c r="U35" i="9"/>
  <c r="U54" i="9"/>
  <c r="U42" i="9"/>
  <c r="U63" i="9"/>
  <c r="U51" i="9"/>
  <c r="U27" i="9"/>
  <c r="U39" i="9"/>
  <c r="U18" i="9"/>
  <c r="U23" i="9"/>
  <c r="U15" i="9"/>
  <c r="V5" i="9"/>
  <c r="V71" i="9" l="1"/>
  <c r="E71" i="9" s="1"/>
  <c r="V59" i="9"/>
  <c r="E59" i="9" s="1"/>
  <c r="V66" i="9"/>
  <c r="E66" i="9" s="1"/>
  <c r="V54" i="9"/>
  <c r="E54" i="9" s="1"/>
  <c r="V47" i="9"/>
  <c r="E47" i="9" s="1"/>
  <c r="V35" i="9"/>
  <c r="E35" i="9" s="1"/>
  <c r="V42" i="9"/>
  <c r="E42" i="9" s="1"/>
  <c r="V30" i="9"/>
  <c r="E30" i="9" s="1"/>
  <c r="V51" i="9"/>
  <c r="V39" i="9"/>
  <c r="V63" i="9"/>
  <c r="V27" i="9"/>
  <c r="V18" i="9"/>
  <c r="E18" i="9" s="1"/>
  <c r="V23" i="9"/>
  <c r="E23" i="9" s="1"/>
  <c r="V15" i="9"/>
  <c r="W5" i="9"/>
  <c r="W39" i="9" l="1"/>
  <c r="W27" i="9"/>
  <c r="W63" i="9"/>
  <c r="W51" i="9"/>
  <c r="W15" i="9"/>
  <c r="J12" i="9" l="1"/>
  <c r="K12" i="9"/>
  <c r="L12" i="9"/>
  <c r="M12" i="9"/>
  <c r="N12" i="9"/>
  <c r="N19" i="9" l="1"/>
  <c r="N21" i="9" s="1"/>
  <c r="N67" i="9"/>
  <c r="N69" i="9" s="1"/>
  <c r="N73" i="9" s="1"/>
  <c r="N55" i="9"/>
  <c r="N57" i="9" s="1"/>
  <c r="N61" i="9" s="1"/>
  <c r="N43" i="9"/>
  <c r="N45" i="9" s="1"/>
  <c r="N49" i="9" s="1"/>
  <c r="N31" i="9"/>
  <c r="N33" i="9" s="1"/>
  <c r="N37" i="9" s="1"/>
  <c r="M19" i="9"/>
  <c r="M21" i="9" s="1"/>
  <c r="M25" i="9" s="1"/>
  <c r="L2" i="22" s="1"/>
  <c r="M67" i="9"/>
  <c r="M69" i="9" s="1"/>
  <c r="M73" i="9" s="1"/>
  <c r="M55" i="9"/>
  <c r="M57" i="9" s="1"/>
  <c r="M61" i="9" s="1"/>
  <c r="M43" i="9"/>
  <c r="M45" i="9" s="1"/>
  <c r="M49" i="9" s="1"/>
  <c r="M31" i="9"/>
  <c r="M33" i="9" s="1"/>
  <c r="M37" i="9" s="1"/>
  <c r="L19" i="9"/>
  <c r="L21" i="9" s="1"/>
  <c r="L25" i="9" s="1"/>
  <c r="K2" i="22" s="1"/>
  <c r="L67" i="9"/>
  <c r="L69" i="9" s="1"/>
  <c r="L73" i="9" s="1"/>
  <c r="L43" i="9"/>
  <c r="L45" i="9" s="1"/>
  <c r="L49" i="9" s="1"/>
  <c r="L55" i="9"/>
  <c r="L57" i="9" s="1"/>
  <c r="L61" i="9" s="1"/>
  <c r="L31" i="9"/>
  <c r="L33" i="9" s="1"/>
  <c r="L37" i="9" s="1"/>
  <c r="K19" i="9"/>
  <c r="K21" i="9" s="1"/>
  <c r="K25" i="9" s="1"/>
  <c r="J2" i="22" s="1"/>
  <c r="K55" i="9"/>
  <c r="K57" i="9" s="1"/>
  <c r="K61" i="9" s="1"/>
  <c r="K43" i="9"/>
  <c r="K45" i="9" s="1"/>
  <c r="K49" i="9" s="1"/>
  <c r="K31" i="9"/>
  <c r="K33" i="9" s="1"/>
  <c r="K37" i="9" s="1"/>
  <c r="K67" i="9"/>
  <c r="K69" i="9" s="1"/>
  <c r="K73" i="9" s="1"/>
  <c r="J19" i="9"/>
  <c r="J21" i="9" s="1"/>
  <c r="J25" i="9" s="1"/>
  <c r="I2" i="22" s="1"/>
  <c r="J67" i="9"/>
  <c r="J69" i="9" s="1"/>
  <c r="J73" i="9" s="1"/>
  <c r="J55" i="9"/>
  <c r="J57" i="9" s="1"/>
  <c r="J61" i="9" s="1"/>
  <c r="J43" i="9"/>
  <c r="J45" i="9" s="1"/>
  <c r="J49" i="9" s="1"/>
  <c r="J31" i="9"/>
  <c r="J33" i="9" s="1"/>
  <c r="J37" i="9" s="1"/>
  <c r="N25" i="9"/>
  <c r="M2" i="22" s="1"/>
  <c r="W12" i="9" l="1"/>
  <c r="V12" i="9"/>
  <c r="U12" i="9"/>
  <c r="T12" i="9"/>
  <c r="S12" i="9"/>
  <c r="R12" i="9"/>
  <c r="Q12" i="9"/>
  <c r="P12" i="9"/>
  <c r="O12" i="9"/>
  <c r="H12" i="9"/>
  <c r="E12" i="9" l="1"/>
  <c r="T19" i="9"/>
  <c r="T21" i="9" s="1"/>
  <c r="T67" i="9"/>
  <c r="T69" i="9" s="1"/>
  <c r="T73" i="9" s="1"/>
  <c r="T31" i="9"/>
  <c r="T33" i="9" s="1"/>
  <c r="T37" i="9" s="1"/>
  <c r="T55" i="9"/>
  <c r="T57" i="9" s="1"/>
  <c r="T61" i="9" s="1"/>
  <c r="T43" i="9"/>
  <c r="T45" i="9" s="1"/>
  <c r="T49" i="9" s="1"/>
  <c r="H19" i="9"/>
  <c r="H43" i="9"/>
  <c r="E43" i="9" s="1"/>
  <c r="H31" i="9"/>
  <c r="H55" i="9"/>
  <c r="H67" i="9"/>
  <c r="P19" i="9"/>
  <c r="P21" i="9" s="1"/>
  <c r="P43" i="9"/>
  <c r="P45" i="9" s="1"/>
  <c r="P49" i="9" s="1"/>
  <c r="P31" i="9"/>
  <c r="P33" i="9" s="1"/>
  <c r="P37" i="9" s="1"/>
  <c r="P67" i="9"/>
  <c r="P69" i="9" s="1"/>
  <c r="P73" i="9" s="1"/>
  <c r="P55" i="9"/>
  <c r="P57" i="9" s="1"/>
  <c r="P61" i="9" s="1"/>
  <c r="U19" i="9"/>
  <c r="U21" i="9" s="1"/>
  <c r="U25" i="9" s="1"/>
  <c r="T2" i="22" s="1"/>
  <c r="U67" i="9"/>
  <c r="U69" i="9" s="1"/>
  <c r="U73" i="9" s="1"/>
  <c r="U55" i="9"/>
  <c r="U57" i="9" s="1"/>
  <c r="U61" i="9" s="1"/>
  <c r="U31" i="9"/>
  <c r="U33" i="9" s="1"/>
  <c r="U37" i="9" s="1"/>
  <c r="U43" i="9"/>
  <c r="U45" i="9" s="1"/>
  <c r="U49" i="9" s="1"/>
  <c r="V19" i="9"/>
  <c r="V21" i="9" s="1"/>
  <c r="V25" i="9" s="1"/>
  <c r="U2" i="22" s="1"/>
  <c r="V67" i="9"/>
  <c r="V69" i="9" s="1"/>
  <c r="V73" i="9" s="1"/>
  <c r="V43" i="9"/>
  <c r="V45" i="9" s="1"/>
  <c r="V49" i="9" s="1"/>
  <c r="V55" i="9"/>
  <c r="V57" i="9" s="1"/>
  <c r="V61" i="9" s="1"/>
  <c r="V31" i="9"/>
  <c r="V33" i="9" s="1"/>
  <c r="V37" i="9" s="1"/>
  <c r="O19" i="9"/>
  <c r="O21" i="9" s="1"/>
  <c r="O55" i="9"/>
  <c r="O57" i="9" s="1"/>
  <c r="O61" i="9" s="1"/>
  <c r="O43" i="9"/>
  <c r="O45" i="9" s="1"/>
  <c r="O49" i="9" s="1"/>
  <c r="O67" i="9"/>
  <c r="O69" i="9" s="1"/>
  <c r="O73" i="9" s="1"/>
  <c r="O31" i="9"/>
  <c r="O33" i="9" s="1"/>
  <c r="O37" i="9" s="1"/>
  <c r="W19" i="9"/>
  <c r="W21" i="9" s="1"/>
  <c r="W25" i="9" s="1"/>
  <c r="W55" i="9"/>
  <c r="W57" i="9" s="1"/>
  <c r="W61" i="9" s="1"/>
  <c r="W43" i="9"/>
  <c r="W45" i="9" s="1"/>
  <c r="W49" i="9" s="1"/>
  <c r="W67" i="9"/>
  <c r="W69" i="9" s="1"/>
  <c r="W73" i="9" s="1"/>
  <c r="W31" i="9"/>
  <c r="W33" i="9" s="1"/>
  <c r="W37" i="9" s="1"/>
  <c r="Q19" i="9"/>
  <c r="Q21" i="9" s="1"/>
  <c r="Q31" i="9"/>
  <c r="Q33" i="9" s="1"/>
  <c r="Q37" i="9" s="1"/>
  <c r="Q67" i="9"/>
  <c r="Q69" i="9" s="1"/>
  <c r="Q73" i="9" s="1"/>
  <c r="Q55" i="9"/>
  <c r="Q57" i="9" s="1"/>
  <c r="Q61" i="9" s="1"/>
  <c r="Q43" i="9"/>
  <c r="Q45" i="9" s="1"/>
  <c r="Q49" i="9" s="1"/>
  <c r="R19" i="9"/>
  <c r="R21" i="9" s="1"/>
  <c r="R67" i="9"/>
  <c r="R69" i="9" s="1"/>
  <c r="R73" i="9" s="1"/>
  <c r="R55" i="9"/>
  <c r="R57" i="9" s="1"/>
  <c r="R61" i="9" s="1"/>
  <c r="R31" i="9"/>
  <c r="R33" i="9" s="1"/>
  <c r="R37" i="9" s="1"/>
  <c r="R43" i="9"/>
  <c r="R45" i="9" s="1"/>
  <c r="R49" i="9" s="1"/>
  <c r="S19" i="9"/>
  <c r="S21" i="9" s="1"/>
  <c r="S25" i="9" s="1"/>
  <c r="R2" i="22" s="1"/>
  <c r="S55" i="9"/>
  <c r="S57" i="9" s="1"/>
  <c r="S61" i="9" s="1"/>
  <c r="S43" i="9"/>
  <c r="S45" i="9" s="1"/>
  <c r="S49" i="9" s="1"/>
  <c r="S31" i="9"/>
  <c r="S33" i="9" s="1"/>
  <c r="S37" i="9" s="1"/>
  <c r="S67" i="9"/>
  <c r="S69" i="9" s="1"/>
  <c r="S73" i="9" s="1"/>
  <c r="R25" i="9"/>
  <c r="Q2" i="22" s="1"/>
  <c r="P25" i="9"/>
  <c r="O2" i="22" s="1"/>
  <c r="T25" i="9"/>
  <c r="S2" i="22" s="1"/>
  <c r="O25" i="9"/>
  <c r="N2" i="22" s="1"/>
  <c r="Q25" i="9"/>
  <c r="P2" i="22" s="1"/>
  <c r="E67" i="9" l="1"/>
  <c r="E55" i="9"/>
  <c r="E19" i="9"/>
  <c r="H21" i="9"/>
  <c r="E21" i="9" s="1"/>
  <c r="E31" i="9"/>
  <c r="H33" i="9"/>
  <c r="E33" i="9" s="1"/>
  <c r="H45" i="9"/>
  <c r="E45" i="9" s="1"/>
  <c r="H69" i="9"/>
  <c r="E69" i="9" s="1"/>
  <c r="H57" i="9"/>
  <c r="E57" i="9" s="1"/>
  <c r="H25" i="9" l="1"/>
  <c r="E25" i="9" s="1"/>
  <c r="C4" i="21" s="1"/>
  <c r="D4" i="21" s="1"/>
  <c r="H73" i="9"/>
  <c r="E73" i="9" s="1"/>
  <c r="C8" i="21" s="1"/>
  <c r="D8" i="21" s="1"/>
  <c r="H61" i="9"/>
  <c r="E61" i="9" s="1"/>
  <c r="C7" i="21" s="1"/>
  <c r="D7" i="21" s="1"/>
  <c r="H49" i="9"/>
  <c r="E49" i="9" s="1"/>
  <c r="C6" i="21" s="1"/>
  <c r="D6" i="21" s="1"/>
  <c r="H37" i="9"/>
  <c r="E37" i="9" s="1"/>
  <c r="C5" i="21" s="1"/>
  <c r="D5" i="21" s="1"/>
  <c r="A83" i="9" l="1"/>
  <c r="A90" i="9" l="1"/>
</calcChain>
</file>

<file path=xl/sharedStrings.xml><?xml version="1.0" encoding="utf-8"?>
<sst xmlns="http://schemas.openxmlformats.org/spreadsheetml/2006/main" count="921" uniqueCount="113">
  <si>
    <t>Nominal Discount Rate</t>
  </si>
  <si>
    <t>PVRR(d)</t>
  </si>
  <si>
    <t>PVRR</t>
  </si>
  <si>
    <t>Project Costs ($ million)</t>
  </si>
  <si>
    <t>Line</t>
  </si>
  <si>
    <t>No.</t>
  </si>
  <si>
    <t>Formula</t>
  </si>
  <si>
    <t>.</t>
  </si>
  <si>
    <t>MM</t>
  </si>
  <si>
    <t>Figure 2</t>
  </si>
  <si>
    <t>Medium Natural Gas, SCGHG</t>
  </si>
  <si>
    <t>PVRR(d) Net (Benefit)/Cost
($million)</t>
  </si>
  <si>
    <r>
      <t>Medium Natural Gas, Medium CO</t>
    </r>
    <r>
      <rPr>
        <b/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</si>
  <si>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b/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</si>
  <si>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b/>
        <vertAlign val="subscript"/>
        <sz val="12"/>
        <color theme="1"/>
        <rFont val="Times New Roman"/>
        <family val="1"/>
      </rPr>
      <t>2</t>
    </r>
  </si>
  <si>
    <t>Discount Rate</t>
  </si>
  <si>
    <t>P02-MMGR ST Split Run Cost Data LT 5230 ST 19667</t>
  </si>
  <si>
    <t>Total</t>
  </si>
  <si>
    <t>Is FOM</t>
  </si>
  <si>
    <t>Sample:</t>
  </si>
  <si>
    <t>Mean</t>
  </si>
  <si>
    <t>$ millions</t>
  </si>
  <si>
    <t>NPV</t>
  </si>
  <si>
    <t>Coal VOM Costs</t>
  </si>
  <si>
    <t xml:space="preserve">  Retired Coal</t>
  </si>
  <si>
    <t>EOL Coal</t>
  </si>
  <si>
    <t>Coal Fixed Costs</t>
  </si>
  <si>
    <t>Retired Coal FOM</t>
  </si>
  <si>
    <t>Reclamation Costs</t>
  </si>
  <si>
    <t>Retirement Costs</t>
  </si>
  <si>
    <t>EOL Coal FOM</t>
  </si>
  <si>
    <t>Coal Fuel Costs</t>
  </si>
  <si>
    <t>Retired Coal Start Fuel</t>
  </si>
  <si>
    <t xml:space="preserve">  EOL Coal</t>
  </si>
  <si>
    <t>EOL Coal Start Fuel</t>
  </si>
  <si>
    <t>Emission Cost (CO2)</t>
  </si>
  <si>
    <t>Proxy Generation Costs</t>
  </si>
  <si>
    <t>Solar VOM</t>
  </si>
  <si>
    <t>Wind VOM</t>
  </si>
  <si>
    <t>Gas VOM</t>
  </si>
  <si>
    <t>Battery VOM</t>
  </si>
  <si>
    <t>LT Contract VOM</t>
  </si>
  <si>
    <t>QFs VOM</t>
  </si>
  <si>
    <t xml:space="preserve">  Other VOM</t>
  </si>
  <si>
    <t>Fuel</t>
  </si>
  <si>
    <t>Start Fuel</t>
  </si>
  <si>
    <t>Energy not Served</t>
  </si>
  <si>
    <t>Dumped Energy</t>
  </si>
  <si>
    <t>Deficiency Cost</t>
  </si>
  <si>
    <t>Emissions Costs</t>
  </si>
  <si>
    <t>VOM Integration, Wind + Solar</t>
  </si>
  <si>
    <t>Proxy Generation Resource Fixed Costs</t>
  </si>
  <si>
    <t>Generator Fixed / Build Costs</t>
  </si>
  <si>
    <t>Battery Fixed / Build Costs</t>
  </si>
  <si>
    <t>Solar FOM</t>
  </si>
  <si>
    <t>Wind FOM</t>
  </si>
  <si>
    <t>Gas FOM</t>
  </si>
  <si>
    <t>Battery FOM</t>
  </si>
  <si>
    <t xml:space="preserve">  Other FOM</t>
  </si>
  <si>
    <t>Use of Service</t>
  </si>
  <si>
    <t>Remove Portfolio Credits</t>
  </si>
  <si>
    <t>DSM Costs</t>
  </si>
  <si>
    <t>DR VOM</t>
  </si>
  <si>
    <t>DR FOM</t>
  </si>
  <si>
    <t>EE VOM</t>
  </si>
  <si>
    <t>EE FOM</t>
  </si>
  <si>
    <t>Market Costs</t>
  </si>
  <si>
    <t>System Market Sales</t>
  </si>
  <si>
    <t>System Market Purchases</t>
  </si>
  <si>
    <t xml:space="preserve">Transmission Costs  </t>
  </si>
  <si>
    <t xml:space="preserve">  Transmission Build / Reinforcement Costs</t>
  </si>
  <si>
    <t>Total System Cost</t>
  </si>
  <si>
    <t>Fixed</t>
  </si>
  <si>
    <t>Variable</t>
  </si>
  <si>
    <t>Adjustments</t>
  </si>
  <si>
    <t>Risk Adjusted PVRR</t>
  </si>
  <si>
    <t>Generation (GWH)</t>
  </si>
  <si>
    <t>Retired Coal</t>
  </si>
  <si>
    <t>DSM</t>
  </si>
  <si>
    <t>LT Contracts</t>
  </si>
  <si>
    <t>QFs</t>
  </si>
  <si>
    <t>Gas</t>
  </si>
  <si>
    <t>Solar</t>
  </si>
  <si>
    <t>Wind</t>
  </si>
  <si>
    <t>Other System</t>
  </si>
  <si>
    <t>P02a-MMGR-BDG-GC ST Split Run Cost Data LT 9076 ST 19877</t>
  </si>
  <si>
    <t>JB1 GC Capital Rev. Req.</t>
  </si>
  <si>
    <t>JB1 GC Property Taxes</t>
  </si>
  <si>
    <t>JB2 GC Capital Rev. Req.</t>
  </si>
  <si>
    <t>JB2 GC Property Taxes</t>
  </si>
  <si>
    <t>Less: Real Levelized Project Costs</t>
  </si>
  <si>
    <t>Plus: Nominal Project Costs</t>
  </si>
  <si>
    <t>TSC With JB 1&amp;2 Gas Conversion</t>
  </si>
  <si>
    <t>Project Costs ($ millions)</t>
  </si>
  <si>
    <t>Total System Cost With JB 1&amp;2 Gas Conversion ($ million)</t>
  </si>
  <si>
    <t>Total System Cost Without JB 1&amp;2 Gas Conversion ($ million)</t>
  </si>
  <si>
    <t>Total System Cost / (Benefit) of JB 1&amp;2 Gas Conversion ($ million)</t>
  </si>
  <si>
    <t>Jim Bridger 1&amp;2 Gas Conversion</t>
  </si>
  <si>
    <r>
      <t>Medium Natural Gas, No CO</t>
    </r>
    <r>
      <rPr>
        <b/>
        <vertAlign val="subscript"/>
        <sz val="12"/>
        <color theme="1"/>
        <rFont val="Times New Roman"/>
        <family val="1"/>
      </rPr>
      <t>2</t>
    </r>
  </si>
  <si>
    <t>P02-MMGR-MN ST Split Run Cost Data LT 5230 ST 20612</t>
  </si>
  <si>
    <t>P02a-MMGR-BDG-GC-MN ST Split Run Cost Data LT 9076 ST 20969</t>
  </si>
  <si>
    <t>P02-MMGR-LN ST Split Run Cost Data LT 5230 ST 20591</t>
  </si>
  <si>
    <t>P02a-MMGR-BDG-GC-LN ST Split Run Cost Data LT 9076 ST 23132</t>
  </si>
  <si>
    <t>P02-MMGR-HH ST Split Run Cost Data LT 5230 ST 20570</t>
  </si>
  <si>
    <t>P02a-MMGR-BDG-GC-HH ST Split Run Cost Data LT 9076 ST 20927</t>
  </si>
  <si>
    <t>P02-MMGR-SC ST Split Run Cost Data LT 5230 ST 20633</t>
  </si>
  <si>
    <t>P02a-MMGR-BDG-GC-SC ST Split Run Cost Data LT 9076 ST 20990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</si>
  <si>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Jim Bridger Unit 1&amp;2 Gas Conversion ($ million) </t>
    </r>
  </si>
  <si>
    <t>Project Costs - Real Levelized 21 Yr</t>
  </si>
  <si>
    <t>Project Costs - Nominal 14 Yr</t>
  </si>
  <si>
    <t>Nom. Lev. Net Benefit ($/MWh of Incremental Energy)</t>
  </si>
  <si>
    <t>JB12 GC</t>
  </si>
  <si>
    <t>Table 2 Jim Bridger 1&amp;2 Gas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</si>
</sst>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&quot;$&quot;#,##0.0_);\(&quot;$&quot;#,##0.0\)"/>
    <numFmt numFmtId="167" formatCode="0_);[Red]\(0\)"/>
    <numFmt numFmtId="168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000A"/>
      </left>
      <right/>
      <top/>
      <bottom style="medium">
        <color rgb="FF00000A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0" xfId="0" applyNumberFormat="1" applyFont="1"/>
    <xf numFmtId="0" fontId="7" fillId="0" borderId="0" xfId="0" applyFont="1"/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6" fillId="0" borderId="0" xfId="0" applyFont="1"/>
    <xf numFmtId="0" fontId="9" fillId="0" borderId="6" xfId="0" applyFont="1" applyBorder="1"/>
    <xf numFmtId="0" fontId="10" fillId="0" borderId="3" xfId="0" applyFont="1" applyBorder="1"/>
    <xf numFmtId="0" fontId="10" fillId="0" borderId="6" xfId="0" applyFont="1" applyBorder="1"/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0" fontId="13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8" fontId="0" fillId="0" borderId="0" xfId="0" applyNumberFormat="1"/>
    <xf numFmtId="0" fontId="12" fillId="0" borderId="0" xfId="0" applyFont="1"/>
    <xf numFmtId="5" fontId="0" fillId="0" borderId="0" xfId="0" applyNumberFormat="1"/>
    <xf numFmtId="0" fontId="1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0" borderId="0" xfId="0" applyFont="1"/>
    <xf numFmtId="0" fontId="0" fillId="3" borderId="10" xfId="0" applyFill="1" applyBorder="1" applyAlignment="1">
      <alignment horizontal="center"/>
    </xf>
    <xf numFmtId="10" fontId="0" fillId="0" borderId="0" xfId="0" applyNumberFormat="1"/>
    <xf numFmtId="0" fontId="20" fillId="0" borderId="0" xfId="0" applyFont="1"/>
    <xf numFmtId="167" fontId="21" fillId="0" borderId="0" xfId="0" applyNumberFormat="1" applyFont="1"/>
    <xf numFmtId="10" fontId="0" fillId="3" borderId="5" xfId="0" applyNumberFormat="1" applyFill="1" applyBorder="1" applyAlignment="1">
      <alignment horizontal="center"/>
    </xf>
    <xf numFmtId="0" fontId="22" fillId="0" borderId="0" xfId="0" applyFont="1"/>
    <xf numFmtId="0" fontId="0" fillId="0" borderId="10" xfId="0" applyBorder="1"/>
    <xf numFmtId="0" fontId="21" fillId="0" borderId="0" xfId="0" applyFont="1"/>
    <xf numFmtId="0" fontId="21" fillId="4" borderId="3" xfId="0" applyFont="1" applyFill="1" applyBorder="1"/>
    <xf numFmtId="167" fontId="21" fillId="4" borderId="6" xfId="0" applyNumberFormat="1" applyFont="1" applyFill="1" applyBorder="1"/>
    <xf numFmtId="167" fontId="21" fillId="4" borderId="4" xfId="0" applyNumberFormat="1" applyFont="1" applyFill="1" applyBorder="1"/>
    <xf numFmtId="37" fontId="0" fillId="0" borderId="0" xfId="0" applyNumberFormat="1"/>
    <xf numFmtId="37" fontId="22" fillId="0" borderId="0" xfId="0" applyNumberFormat="1" applyFont="1"/>
    <xf numFmtId="168" fontId="0" fillId="0" borderId="10" xfId="5" applyNumberFormat="1" applyFont="1" applyBorder="1"/>
    <xf numFmtId="0" fontId="13" fillId="0" borderId="0" xfId="6" applyFont="1"/>
    <xf numFmtId="0" fontId="13" fillId="0" borderId="0" xfId="6" applyFont="1" applyAlignment="1">
      <alignment horizontal="left" indent="1"/>
    </xf>
    <xf numFmtId="0" fontId="13" fillId="0" borderId="11" xfId="6" applyFont="1" applyBorder="1"/>
    <xf numFmtId="37" fontId="0" fillId="0" borderId="11" xfId="0" applyNumberFormat="1" applyBorder="1"/>
    <xf numFmtId="2" fontId="22" fillId="0" borderId="0" xfId="0" applyNumberFormat="1" applyFont="1"/>
    <xf numFmtId="37" fontId="22" fillId="0" borderId="0" xfId="0" quotePrefix="1" applyNumberFormat="1" applyFont="1"/>
    <xf numFmtId="0" fontId="19" fillId="0" borderId="0" xfId="0" applyFont="1"/>
    <xf numFmtId="37" fontId="0" fillId="0" borderId="0" xfId="0" quotePrefix="1" applyNumberFormat="1"/>
    <xf numFmtId="0" fontId="13" fillId="0" borderId="0" xfId="6" applyFont="1" applyAlignment="1">
      <alignment horizontal="left" wrapText="1" indent="1"/>
    </xf>
    <xf numFmtId="0" fontId="16" fillId="0" borderId="0" xfId="6" applyFont="1"/>
    <xf numFmtId="0" fontId="13" fillId="5" borderId="0" xfId="6" applyFont="1" applyFill="1" applyAlignment="1">
      <alignment horizontal="left" indent="1"/>
    </xf>
    <xf numFmtId="37" fontId="0" fillId="5" borderId="0" xfId="0" applyNumberFormat="1" applyFill="1"/>
    <xf numFmtId="0" fontId="13" fillId="5" borderId="0" xfId="6" applyFont="1" applyFill="1"/>
    <xf numFmtId="0" fontId="16" fillId="0" borderId="0" xfId="6" applyFont="1" applyAlignment="1">
      <alignment horizontal="left" indent="1"/>
    </xf>
    <xf numFmtId="37" fontId="0" fillId="0" borderId="2" xfId="0" applyNumberFormat="1" applyBorder="1"/>
    <xf numFmtId="0" fontId="13" fillId="4" borderId="12" xfId="6" applyFont="1" applyFill="1" applyBorder="1"/>
    <xf numFmtId="37" fontId="0" fillId="4" borderId="9" xfId="0" applyNumberFormat="1" applyFill="1" applyBorder="1"/>
    <xf numFmtId="37" fontId="0" fillId="0" borderId="9" xfId="0" applyNumberFormat="1" applyBorder="1"/>
    <xf numFmtId="0" fontId="13" fillId="6" borderId="12" xfId="6" applyFont="1" applyFill="1" applyBorder="1"/>
    <xf numFmtId="165" fontId="0" fillId="6" borderId="13" xfId="4" applyNumberFormat="1" applyFont="1" applyFill="1" applyBorder="1"/>
    <xf numFmtId="1" fontId="0" fillId="0" borderId="0" xfId="0" applyNumberFormat="1"/>
    <xf numFmtId="1" fontId="0" fillId="2" borderId="0" xfId="0" applyNumberFormat="1" applyFill="1"/>
    <xf numFmtId="1" fontId="0" fillId="0" borderId="0" xfId="0" quotePrefix="1" applyNumberFormat="1"/>
    <xf numFmtId="0" fontId="0" fillId="0" borderId="0" xfId="0" quotePrefix="1"/>
    <xf numFmtId="165" fontId="0" fillId="0" borderId="0" xfId="4" applyNumberFormat="1" applyFont="1"/>
    <xf numFmtId="164" fontId="0" fillId="0" borderId="0" xfId="1" applyNumberFormat="1" applyFont="1"/>
    <xf numFmtId="5" fontId="5" fillId="0" borderId="0" xfId="0" applyNumberFormat="1" applyFont="1" applyFill="1" applyBorder="1" applyAlignment="1">
      <alignment horizontal="center"/>
    </xf>
    <xf numFmtId="5" fontId="2" fillId="0" borderId="2" xfId="0" applyNumberFormat="1" applyFont="1" applyBorder="1" applyAlignment="1">
      <alignment horizontal="center"/>
    </xf>
    <xf numFmtId="5" fontId="5" fillId="0" borderId="2" xfId="0" applyNumberFormat="1" applyFont="1" applyFill="1" applyBorder="1" applyAlignment="1">
      <alignment horizontal="center"/>
    </xf>
    <xf numFmtId="5" fontId="2" fillId="0" borderId="0" xfId="0" applyNumberFormat="1" applyFont="1"/>
    <xf numFmtId="166" fontId="2" fillId="0" borderId="14" xfId="0" applyNumberFormat="1" applyFont="1" applyBorder="1" applyAlignment="1">
      <alignment horizontal="center"/>
    </xf>
    <xf numFmtId="0" fontId="2" fillId="0" borderId="0" xfId="0" applyFont="1" applyBorder="1" applyAlignment="1"/>
    <xf numFmtId="10" fontId="2" fillId="0" borderId="0" xfId="1" applyNumberFormat="1" applyFont="1" applyBorder="1"/>
    <xf numFmtId="0" fontId="2" fillId="0" borderId="1" xfId="0" applyFont="1" applyBorder="1" applyAlignment="1"/>
    <xf numFmtId="166" fontId="2" fillId="0" borderId="0" xfId="0" applyNumberFormat="1" applyFont="1" applyAlignment="1"/>
    <xf numFmtId="166" fontId="2" fillId="0" borderId="11" xfId="0" applyNumberFormat="1" applyFont="1" applyBorder="1" applyAlignment="1"/>
    <xf numFmtId="166" fontId="2" fillId="0" borderId="14" xfId="0" applyNumberFormat="1" applyFont="1" applyBorder="1" applyAlignment="1"/>
    <xf numFmtId="7" fontId="2" fillId="0" borderId="0" xfId="0" applyNumberFormat="1" applyFont="1" applyAlignment="1"/>
    <xf numFmtId="7" fontId="5" fillId="0" borderId="0" xfId="0" applyNumberFormat="1" applyFont="1" applyFill="1" applyBorder="1" applyAlignment="1"/>
    <xf numFmtId="7" fontId="2" fillId="0" borderId="2" xfId="0" applyNumberFormat="1" applyFont="1" applyBorder="1" applyAlignment="1"/>
    <xf numFmtId="7" fontId="5" fillId="0" borderId="2" xfId="0" applyNumberFormat="1" applyFont="1" applyFill="1" applyBorder="1" applyAlignment="1"/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7" fontId="14" fillId="0" borderId="10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0" fillId="7" borderId="0" xfId="0" applyFill="1"/>
    <xf numFmtId="0" fontId="7" fillId="0" borderId="0" xfId="0" applyFont="1" applyAlignment="1">
      <alignment wrapText="1"/>
    </xf>
    <xf numFmtId="0" fontId="0" fillId="0" borderId="0" xfId="0" applyAlignment="1"/>
  </cellXfs>
  <cellStyles count="7">
    <cellStyle name="Comma" xfId="4" builtinId="3"/>
    <cellStyle name="Comma 2" xfId="2" xr:uid="{00000000-0005-0000-0000-000001000000}"/>
    <cellStyle name="Currency" xfId="5" builtinId="4"/>
    <cellStyle name="Normal" xfId="0" builtinId="0"/>
    <cellStyle name="Normal 73" xfId="6" xr:uid="{1D83E4BF-6321-4D6F-8241-FE13DDFE214A}"/>
    <cellStyle name="Percent" xfId="1" builtinId="5"/>
    <cellStyle name="Percent 2" xfId="3" xr:uid="{3E7FB150-F950-4876-9005-1962F73576C4}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'Change in System Costs'!$B$2:$D$2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'Change in System Costs'!$H$1:$U$1</c:f>
              <c:numCache>
                <c:formatCode>General</c:formatCode>
                <c:ptCount val="1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</c:numCache>
            </c:numRef>
          </c:cat>
          <c:val>
            <c:numRef>
              <c:f>'Change in System Costs'!$H$2:$U$2</c:f>
              <c:numCache>
                <c:formatCode>"$"#,##0_);\("$"#,##0\)</c:formatCode>
                <c:ptCount val="14"/>
                <c:pt idx="0">
                  <c:v>-132.24719059397626</c:v>
                </c:pt>
                <c:pt idx="1">
                  <c:v>-72.495947006163306</c:v>
                </c:pt>
                <c:pt idx="2">
                  <c:v>-81.047251631764311</c:v>
                </c:pt>
                <c:pt idx="3">
                  <c:v>-78.114591509788852</c:v>
                </c:pt>
                <c:pt idx="4">
                  <c:v>-68.9114394234457</c:v>
                </c:pt>
                <c:pt idx="5">
                  <c:v>-68.319841738982177</c:v>
                </c:pt>
                <c:pt idx="6">
                  <c:v>-70.525447615270878</c:v>
                </c:pt>
                <c:pt idx="7">
                  <c:v>-40.949073200195471</c:v>
                </c:pt>
                <c:pt idx="8">
                  <c:v>-39.048937102746095</c:v>
                </c:pt>
                <c:pt idx="9">
                  <c:v>-72.060934803366308</c:v>
                </c:pt>
                <c:pt idx="10">
                  <c:v>-71.403638286596561</c:v>
                </c:pt>
                <c:pt idx="11">
                  <c:v>-70.772488552350751</c:v>
                </c:pt>
                <c:pt idx="12">
                  <c:v>-64.263898710936246</c:v>
                </c:pt>
                <c:pt idx="13">
                  <c:v>-64.422856574870821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3-4DEA-B472-D7E6DA9591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10585</xdr:colOff>
      <xdr:row>7</xdr:row>
      <xdr:rowOff>55032</xdr:rowOff>
    </xdr:from>
    <xdr:to>
      <xdr:col>15</xdr:col>
      <xdr:colOff>222252</xdr:colOff>
      <xdr:row>27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16517-1532-4C8B-B160-FD685F059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26C5-63FF-4972-9566-87CA5B25F43D}">
  <sheetPr>
    <tabColor theme="4" tint="0.39997558519241921"/>
  </sheetPr>
  <dimension ref="B2:D8"/>
  <sheetViews>
    <sheetView showGridLines="0" zoomScaleNormal="100" workbookViewId="0">
      <selection activeCell="B3" sqref="B3"/>
    </sheetView>
  </sheetViews>
  <sheetFormatPr defaultRowHeight="15" x14ac:dyDescent="0.25"/>
  <cols>
    <col min="2" max="2" width="32.85546875" bestFit="1" customWidth="1"/>
    <col min="3" max="4" width="15.85546875" customWidth="1"/>
    <col min="5" max="5" width="12.140625" customWidth="1"/>
  </cols>
  <sheetData>
    <row r="2" spans="2:4" ht="15.75" thickBot="1" x14ac:dyDescent="0.3">
      <c r="B2" s="23" t="s">
        <v>112</v>
      </c>
    </row>
    <row r="3" spans="2:4" ht="93.75" customHeight="1" thickBot="1" x14ac:dyDescent="0.3">
      <c r="B3" s="20"/>
      <c r="C3" s="21" t="s">
        <v>11</v>
      </c>
      <c r="D3" s="87" t="s">
        <v>110</v>
      </c>
    </row>
    <row r="4" spans="2:4" ht="16.5" thickBot="1" x14ac:dyDescent="0.3">
      <c r="B4" s="84" t="str">
        <f>'JB 1&amp;2 Gas Conversion Economics'!$A$15</f>
        <v>Medium Natural Gas, Medium CO2</v>
      </c>
      <c r="C4" s="86">
        <f>'JB 1&amp;2 Gas Conversion Economics'!$E$25</f>
        <v>-515.2027601838671</v>
      </c>
      <c r="D4" s="86">
        <f>-$C4/'MM JB12 GC'!$C$100*1000</f>
        <v>321.79423618908152</v>
      </c>
    </row>
    <row r="5" spans="2:4" ht="16.5" thickBot="1" x14ac:dyDescent="0.3">
      <c r="B5" s="84" t="str">
        <f>'JB 1&amp;2 Gas Conversion Economics'!$A$27</f>
        <v>Medium Natural Gas, No CO2</v>
      </c>
      <c r="C5" s="86">
        <f>'JB 1&amp;2 Gas Conversion Economics'!$E$37</f>
        <v>-595.66541842271545</v>
      </c>
      <c r="D5" s="86">
        <f>-$C5/'MN JB12 GC'!$C$100*1000</f>
        <v>609.58981166084436</v>
      </c>
    </row>
    <row r="6" spans="2:4" ht="16.5" thickBot="1" x14ac:dyDescent="0.3">
      <c r="B6" s="85" t="str">
        <f>'JB 1&amp;2 Gas Conversion Economics'!$A$39</f>
        <v>Low Natural Gas, No CO2</v>
      </c>
      <c r="C6" s="86">
        <f>'JB 1&amp;2 Gas Conversion Economics'!$E$49</f>
        <v>-656.40696824684017</v>
      </c>
      <c r="D6" s="86">
        <f>-$C6/'LN JB12 GC'!$C$100*1000</f>
        <v>174.87491837976523</v>
      </c>
    </row>
    <row r="7" spans="2:4" ht="16.5" thickBot="1" x14ac:dyDescent="0.3">
      <c r="B7" s="85" t="str">
        <f>'JB 1&amp;2 Gas Conversion Economics'!$A$51</f>
        <v>High Natural Gas, High CO2</v>
      </c>
      <c r="C7" s="86">
        <f>'JB 1&amp;2 Gas Conversion Economics'!$E$61</f>
        <v>-378.79414496583382</v>
      </c>
      <c r="D7" s="86">
        <f>-$C7/'HH JB12 GC'!$C$100*1000</f>
        <v>237.20829106805817</v>
      </c>
    </row>
    <row r="8" spans="2:4" ht="16.5" thickBot="1" x14ac:dyDescent="0.3">
      <c r="B8" s="85" t="str">
        <f>'JB 1&amp;2 Gas Conversion Economics'!$A$63</f>
        <v>Medium Natural Gas, SCGHG</v>
      </c>
      <c r="C8" s="86">
        <f>'JB 1&amp;2 Gas Conversion Economics'!$E$73</f>
        <v>-271.68083244870405</v>
      </c>
      <c r="D8" s="86">
        <f>-$C8/'SCGHG JB12 GC'!$C$100*1000</f>
        <v>17.565083618409467</v>
      </c>
    </row>
  </sheetData>
  <pageMargins left="0.7" right="0.7" top="0.75" bottom="0.75" header="0.3" footer="0.3"/>
  <pageSetup orientation="portrait" r:id="rId1"/>
  <headerFooter>
    <oddHeader>&amp;CConfidential per WAC 480-07-160</oddHeader>
    <oddFooter>&amp;L&amp;D&amp;C&amp;F&amp;RPage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2240D-157E-4367-BC59-5B251D87D396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103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431.12911886203676</v>
      </c>
      <c r="D20" s="40">
        <v>170.72396956057665</v>
      </c>
      <c r="E20" s="40">
        <v>96.592466452827438</v>
      </c>
      <c r="F20" s="40">
        <v>116.97574099633927</v>
      </c>
      <c r="G20" s="40">
        <v>23.569834927469039</v>
      </c>
      <c r="H20" s="40">
        <v>17.003900266503145</v>
      </c>
      <c r="I20" s="40">
        <v>6.9805094664853202</v>
      </c>
      <c r="J20" s="40">
        <v>8.7734405806239408</v>
      </c>
      <c r="K20" s="40">
        <v>12.38288458695906</v>
      </c>
      <c r="L20" s="40">
        <v>6.6936098151030183</v>
      </c>
      <c r="M20" s="40">
        <v>2.34469006686107</v>
      </c>
      <c r="N20" s="40">
        <v>10.928528902134092</v>
      </c>
      <c r="O20" s="40">
        <v>8.1958577057867181</v>
      </c>
      <c r="P20" s="40">
        <v>8.7286826079424795</v>
      </c>
      <c r="Q20" s="40">
        <v>16.560434476491579</v>
      </c>
      <c r="R20" s="40">
        <v>14.212642386212499</v>
      </c>
      <c r="S20" s="40">
        <v>18.977041221320331</v>
      </c>
      <c r="T20" s="40">
        <v>23.25036576611032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26.415902818933088</v>
      </c>
      <c r="D21" s="40">
        <v>3.77634963655</v>
      </c>
      <c r="E21" s="40">
        <v>4.0587920767100005</v>
      </c>
      <c r="F21" s="40">
        <v>4.4409392624499997</v>
      </c>
      <c r="G21" s="40">
        <v>3.0381739698199999</v>
      </c>
      <c r="H21" s="40">
        <v>3.09452012181</v>
      </c>
      <c r="I21" s="40">
        <v>1.5997800677300003</v>
      </c>
      <c r="J21" s="40">
        <v>2.2792210205900001</v>
      </c>
      <c r="K21" s="40">
        <v>2.7427731703800009</v>
      </c>
      <c r="L21" s="40">
        <v>1.40304541476</v>
      </c>
      <c r="M21" s="40">
        <v>1.4115096826600002</v>
      </c>
      <c r="N21" s="40">
        <v>1.84339110205</v>
      </c>
      <c r="O21" s="40">
        <v>2.03996969055</v>
      </c>
      <c r="P21" s="40">
        <v>1.1532376345799999</v>
      </c>
      <c r="Q21" s="40">
        <v>2.3436967183899999</v>
      </c>
      <c r="R21" s="40">
        <v>2.0924740424800001</v>
      </c>
      <c r="S21" s="40">
        <v>2.4492987731100002</v>
      </c>
      <c r="T21" s="40">
        <v>2.1836184739700002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3119.2645306548293</v>
      </c>
      <c r="D22" s="40">
        <v>421.71630084033472</v>
      </c>
      <c r="E22" s="40">
        <v>459.02250622136887</v>
      </c>
      <c r="F22" s="40">
        <v>468.7187852171615</v>
      </c>
      <c r="G22" s="40">
        <v>537.64355631356057</v>
      </c>
      <c r="H22" s="40">
        <v>366.08300721202534</v>
      </c>
      <c r="I22" s="40">
        <v>317.66363954080583</v>
      </c>
      <c r="J22" s="40">
        <v>319.06268528835517</v>
      </c>
      <c r="K22" s="40">
        <v>284.97324447777481</v>
      </c>
      <c r="L22" s="40">
        <v>257.41597196293799</v>
      </c>
      <c r="M22" s="40">
        <v>183.30490999782836</v>
      </c>
      <c r="N22" s="40">
        <v>163.4550554975626</v>
      </c>
      <c r="O22" s="40">
        <v>160.10745533702462</v>
      </c>
      <c r="P22" s="40">
        <v>153.9135933812301</v>
      </c>
      <c r="Q22" s="40">
        <v>147.08691599384127</v>
      </c>
      <c r="R22" s="40">
        <v>141.07935968455669</v>
      </c>
      <c r="S22" s="40">
        <v>150.39158598842562</v>
      </c>
      <c r="T22" s="40">
        <v>138.34815664503614</v>
      </c>
      <c r="U22" s="40">
        <v>34.354185432214919</v>
      </c>
      <c r="V22" s="40">
        <v>31.830024378501548</v>
      </c>
      <c r="W22" s="40">
        <v>25.656088446141023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126.29409908107475</v>
      </c>
      <c r="D23" s="40">
        <v>13.357364942570003</v>
      </c>
      <c r="E23" s="40">
        <v>14.935050286210002</v>
      </c>
      <c r="F23" s="40">
        <v>15.00977574591</v>
      </c>
      <c r="G23" s="40">
        <v>15.466300676340001</v>
      </c>
      <c r="H23" s="40">
        <v>16.839589959609999</v>
      </c>
      <c r="I23" s="40">
        <v>15.796395181300001</v>
      </c>
      <c r="J23" s="40">
        <v>17.197203768679998</v>
      </c>
      <c r="K23" s="40">
        <v>13.716323097980002</v>
      </c>
      <c r="L23" s="40">
        <v>11.116570302729999</v>
      </c>
      <c r="M23" s="40">
        <v>13.0413391821</v>
      </c>
      <c r="N23" s="40">
        <v>7.7202346919300018</v>
      </c>
      <c r="O23" s="40">
        <v>7.4177169414299993</v>
      </c>
      <c r="P23" s="40">
        <v>6.8185409971699995</v>
      </c>
      <c r="Q23" s="40">
        <v>6.6386670985</v>
      </c>
      <c r="R23" s="40">
        <v>6.1247672870599983</v>
      </c>
      <c r="S23" s="40">
        <v>7.7093794117200005</v>
      </c>
      <c r="T23" s="40">
        <v>6.7946103113999996</v>
      </c>
      <c r="U23" s="40">
        <v>3.0310062697700002</v>
      </c>
      <c r="V23" s="40">
        <v>3.2362915972999997</v>
      </c>
      <c r="W23" s="40">
        <v>2.9066071009400001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3703.1036514168745</v>
      </c>
      <c r="D24" s="46">
        <v>609.57398498003136</v>
      </c>
      <c r="E24" s="46">
        <v>574.6088150371163</v>
      </c>
      <c r="F24" s="46">
        <v>605.14524122186083</v>
      </c>
      <c r="G24" s="46">
        <v>579.71786588718953</v>
      </c>
      <c r="H24" s="46">
        <v>403.02101755994846</v>
      </c>
      <c r="I24" s="46">
        <v>342.04032425632113</v>
      </c>
      <c r="J24" s="46">
        <v>347.31255065824905</v>
      </c>
      <c r="K24" s="46">
        <v>313.81522533309391</v>
      </c>
      <c r="L24" s="46">
        <v>276.629197495531</v>
      </c>
      <c r="M24" s="46">
        <v>200.10244892944942</v>
      </c>
      <c r="N24" s="46">
        <v>183.94721019367668</v>
      </c>
      <c r="O24" s="46">
        <v>177.76099967479135</v>
      </c>
      <c r="P24" s="46">
        <v>170.61405462092259</v>
      </c>
      <c r="Q24" s="46">
        <v>172.62971428722287</v>
      </c>
      <c r="R24" s="46">
        <v>163.5092434003092</v>
      </c>
      <c r="S24" s="46">
        <v>179.52730539457593</v>
      </c>
      <c r="T24" s="46">
        <v>170.57675119651645</v>
      </c>
      <c r="U24" s="46">
        <v>37.385191701984922</v>
      </c>
      <c r="V24" s="46">
        <v>35.066315975801551</v>
      </c>
      <c r="W24" s="46">
        <v>28.562695547081024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38.891826887857896</v>
      </c>
      <c r="D27" s="40">
        <v>0</v>
      </c>
      <c r="E27" s="40">
        <v>0</v>
      </c>
      <c r="F27" s="40">
        <v>0</v>
      </c>
      <c r="G27" s="40">
        <v>0</v>
      </c>
      <c r="H27" s="40">
        <v>9.6359110434494912</v>
      </c>
      <c r="I27" s="40">
        <v>2.6574441183090305</v>
      </c>
      <c r="J27" s="40">
        <v>3.5797390588199098</v>
      </c>
      <c r="K27" s="40">
        <v>5.2847290757019199</v>
      </c>
      <c r="L27" s="40">
        <v>2.9326708107128798</v>
      </c>
      <c r="M27" s="40">
        <v>1.1912311418775299</v>
      </c>
      <c r="N27" s="40">
        <v>5.3670170331511917</v>
      </c>
      <c r="O27" s="40">
        <v>4.3209574675321898</v>
      </c>
      <c r="P27" s="40">
        <v>4.5855356741891011</v>
      </c>
      <c r="Q27" s="40">
        <v>9.1998823625274504</v>
      </c>
      <c r="R27" s="40">
        <v>8.3826918486618371</v>
      </c>
      <c r="S27" s="40">
        <v>12.301934242534207</v>
      </c>
      <c r="T27" s="40">
        <v>16.153877017265948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2478.0801581904452</v>
      </c>
      <c r="D28" s="40">
        <v>0</v>
      </c>
      <c r="E28" s="40">
        <v>0</v>
      </c>
      <c r="F28" s="40">
        <v>0</v>
      </c>
      <c r="G28" s="40">
        <v>0</v>
      </c>
      <c r="H28" s="40">
        <v>459.87934810379585</v>
      </c>
      <c r="I28" s="40">
        <v>432.91237672267096</v>
      </c>
      <c r="J28" s="40">
        <v>467.3487697939712</v>
      </c>
      <c r="K28" s="40">
        <v>419.79227638118755</v>
      </c>
      <c r="L28" s="40">
        <v>377.15976540022979</v>
      </c>
      <c r="M28" s="40">
        <v>299.69332740593444</v>
      </c>
      <c r="N28" s="40">
        <v>274.53586961977123</v>
      </c>
      <c r="O28" s="40">
        <v>285.87320578767583</v>
      </c>
      <c r="P28" s="40">
        <v>295.05995524391665</v>
      </c>
      <c r="Q28" s="40">
        <v>300.14319062584116</v>
      </c>
      <c r="R28" s="40">
        <v>309.08748268037976</v>
      </c>
      <c r="S28" s="40">
        <v>363.89483238707942</v>
      </c>
      <c r="T28" s="40">
        <v>352.95478936056219</v>
      </c>
      <c r="U28" s="40">
        <v>122.69109536280313</v>
      </c>
      <c r="V28" s="40">
        <v>124.27179031715423</v>
      </c>
      <c r="W28" s="40">
        <v>106.42583745118871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2516.9719850783022</v>
      </c>
      <c r="D29" s="46">
        <v>0</v>
      </c>
      <c r="E29" s="46">
        <v>0</v>
      </c>
      <c r="F29" s="46">
        <v>0</v>
      </c>
      <c r="G29" s="46">
        <v>0</v>
      </c>
      <c r="H29" s="46">
        <v>469.51525914724533</v>
      </c>
      <c r="I29" s="46">
        <v>435.56982084098001</v>
      </c>
      <c r="J29" s="46">
        <v>470.92850885279108</v>
      </c>
      <c r="K29" s="46">
        <v>425.07700545688948</v>
      </c>
      <c r="L29" s="46">
        <v>380.09243621094265</v>
      </c>
      <c r="M29" s="46">
        <v>300.88455854781199</v>
      </c>
      <c r="N29" s="46">
        <v>279.9028866529224</v>
      </c>
      <c r="O29" s="46">
        <v>290.19416325520803</v>
      </c>
      <c r="P29" s="46">
        <v>299.64549091810574</v>
      </c>
      <c r="Q29" s="46">
        <v>309.34307298836859</v>
      </c>
      <c r="R29" s="46">
        <v>317.47017452904163</v>
      </c>
      <c r="S29" s="46">
        <v>376.19676662961365</v>
      </c>
      <c r="T29" s="46">
        <v>369.10866637782811</v>
      </c>
      <c r="U29" s="46">
        <v>122.69109536280313</v>
      </c>
      <c r="V29" s="46">
        <v>124.27179031715423</v>
      </c>
      <c r="W29" s="46">
        <v>106.42583745118871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-3442.6838202339814</v>
      </c>
      <c r="D33" s="40">
        <v>-309.05176923922016</v>
      </c>
      <c r="E33" s="40">
        <v>-310.42568450679903</v>
      </c>
      <c r="F33" s="40">
        <v>-332.05700392618485</v>
      </c>
      <c r="G33" s="40">
        <v>-334.21699274188927</v>
      </c>
      <c r="H33" s="40">
        <v>-482.04305277059649</v>
      </c>
      <c r="I33" s="40">
        <v>-535.86598241248214</v>
      </c>
      <c r="J33" s="40">
        <v>-555.30316691979795</v>
      </c>
      <c r="K33" s="40">
        <v>-545.59573921680453</v>
      </c>
      <c r="L33" s="40">
        <v>-573.48723993331078</v>
      </c>
      <c r="M33" s="40">
        <v>-585.57027003977998</v>
      </c>
      <c r="N33" s="40">
        <v>-210.88607418217828</v>
      </c>
      <c r="O33" s="40">
        <v>-218.55713453570161</v>
      </c>
      <c r="P33" s="40">
        <v>-206.10932477934867</v>
      </c>
      <c r="Q33" s="40">
        <v>-202.98629038300447</v>
      </c>
      <c r="R33" s="40">
        <v>-51.445621496577317</v>
      </c>
      <c r="S33" s="40">
        <v>14.236915453663963</v>
      </c>
      <c r="T33" s="40">
        <v>14.362834901898278</v>
      </c>
      <c r="U33" s="40">
        <v>14.553978290582126</v>
      </c>
      <c r="V33" s="40">
        <v>14.626442207651298</v>
      </c>
      <c r="W33" s="40">
        <v>14.915498031421636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149.48536868117657</v>
      </c>
      <c r="D34" s="40">
        <v>9.8127104269474739</v>
      </c>
      <c r="E34" s="40">
        <v>11.085651869302446</v>
      </c>
      <c r="F34" s="40">
        <v>11.791184605131825</v>
      </c>
      <c r="G34" s="40">
        <v>11.466761690494051</v>
      </c>
      <c r="H34" s="40">
        <v>14.161297010836872</v>
      </c>
      <c r="I34" s="40">
        <v>13.595540774268649</v>
      </c>
      <c r="J34" s="40">
        <v>14.211257682041131</v>
      </c>
      <c r="K34" s="40">
        <v>13.756938388038769</v>
      </c>
      <c r="L34" s="40">
        <v>15.101158470533409</v>
      </c>
      <c r="M34" s="40">
        <v>16.551930321798455</v>
      </c>
      <c r="N34" s="40">
        <v>16.104015890507636</v>
      </c>
      <c r="O34" s="40">
        <v>16.20601277110622</v>
      </c>
      <c r="P34" s="40">
        <v>14.579207293577335</v>
      </c>
      <c r="Q34" s="40">
        <v>15.481280578287256</v>
      </c>
      <c r="R34" s="40">
        <v>16.278094394437524</v>
      </c>
      <c r="S34" s="40">
        <v>16.774810151578038</v>
      </c>
      <c r="T34" s="40">
        <v>18.103769243628509</v>
      </c>
      <c r="U34" s="40">
        <v>16.316761752026082</v>
      </c>
      <c r="V34" s="40">
        <v>17.103342563992715</v>
      </c>
      <c r="W34" s="40">
        <v>16.705152049162042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870.6902250622536</v>
      </c>
      <c r="D36" s="40">
        <v>108.3024284959302</v>
      </c>
      <c r="E36" s="40">
        <v>108.95692326796583</v>
      </c>
      <c r="F36" s="40">
        <v>128.96019380106415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-43.964315209189856</v>
      </c>
      <c r="D38" s="40">
        <v>0.79650502602300055</v>
      </c>
      <c r="E38" s="40">
        <v>0.80759803094099736</v>
      </c>
      <c r="F38" s="40">
        <v>0.8166805325637938</v>
      </c>
      <c r="G38" s="40">
        <v>0.82983837290399876</v>
      </c>
      <c r="H38" s="40">
        <v>0.83522124937883258</v>
      </c>
      <c r="I38" s="40">
        <v>0.84933851403578098</v>
      </c>
      <c r="J38" s="40">
        <v>0.8095969775861328</v>
      </c>
      <c r="K38" s="40">
        <v>-35.61324277957187</v>
      </c>
      <c r="L38" s="40">
        <v>-35.49436261866412</v>
      </c>
      <c r="M38" s="40">
        <v>-35.484383471120886</v>
      </c>
      <c r="N38" s="40">
        <v>-35.473680706599879</v>
      </c>
      <c r="O38" s="40">
        <v>-35.567842317065015</v>
      </c>
      <c r="P38" s="40">
        <v>-35.451893710999883</v>
      </c>
      <c r="Q38" s="40">
        <v>14.722135189416996</v>
      </c>
      <c r="R38" s="40">
        <v>14.96619102803403</v>
      </c>
      <c r="S38" s="40">
        <v>14.944682236998226</v>
      </c>
      <c r="T38" s="40">
        <v>14.762238709325558</v>
      </c>
      <c r="U38" s="40">
        <v>42.749716216455944</v>
      </c>
      <c r="V38" s="40">
        <v>42.589906794644527</v>
      </c>
      <c r="W38" s="40">
        <v>45.73528984558628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4379.7854020507993</v>
      </c>
      <c r="D39" s="40">
        <v>267.4867969167438</v>
      </c>
      <c r="E39" s="40">
        <v>321.80614107205128</v>
      </c>
      <c r="F39" s="40">
        <v>350.31546134082765</v>
      </c>
      <c r="G39" s="40">
        <v>319.80143490508561</v>
      </c>
      <c r="H39" s="40">
        <v>371.28223870231903</v>
      </c>
      <c r="I39" s="40">
        <v>359.94759585007375</v>
      </c>
      <c r="J39" s="40">
        <v>392.68147177782544</v>
      </c>
      <c r="K39" s="40">
        <v>390.21108267345193</v>
      </c>
      <c r="L39" s="40">
        <v>436.61012299038066</v>
      </c>
      <c r="M39" s="40">
        <v>473.75921637470344</v>
      </c>
      <c r="N39" s="40">
        <v>470.17709872188641</v>
      </c>
      <c r="O39" s="40">
        <v>487.20374531705124</v>
      </c>
      <c r="P39" s="40">
        <v>471.1424335628148</v>
      </c>
      <c r="Q39" s="40">
        <v>511.7121476638635</v>
      </c>
      <c r="R39" s="40">
        <v>537.23109214224417</v>
      </c>
      <c r="S39" s="40">
        <v>558.00377638525981</v>
      </c>
      <c r="T39" s="40">
        <v>539.0739233079122</v>
      </c>
      <c r="U39" s="40">
        <v>494.79955667887054</v>
      </c>
      <c r="V39" s="40">
        <v>517.26409402388947</v>
      </c>
      <c r="W39" s="40">
        <v>544.02973935176669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99.774194382303335</v>
      </c>
      <c r="D40" s="40">
        <v>10.646421108009989</v>
      </c>
      <c r="E40" s="40">
        <v>8.7968024635400024</v>
      </c>
      <c r="F40" s="40">
        <v>9.2744210553900004</v>
      </c>
      <c r="G40" s="40">
        <v>10.705408716950014</v>
      </c>
      <c r="H40" s="40">
        <v>9.4826261174599935</v>
      </c>
      <c r="I40" s="40">
        <v>9.2412819477600117</v>
      </c>
      <c r="J40" s="40">
        <v>10.397602031859993</v>
      </c>
      <c r="K40" s="40">
        <v>11.835505747650007</v>
      </c>
      <c r="L40" s="40">
        <v>9.1205309073099947</v>
      </c>
      <c r="M40" s="40">
        <v>8.2240059564599939</v>
      </c>
      <c r="N40" s="40">
        <v>8.2591146535500091</v>
      </c>
      <c r="O40" s="40">
        <v>9.562316509740004</v>
      </c>
      <c r="P40" s="40">
        <v>8.7111173449499919</v>
      </c>
      <c r="Q40" s="40">
        <v>10.03871412709</v>
      </c>
      <c r="R40" s="40">
        <v>10.530694903129993</v>
      </c>
      <c r="S40" s="40">
        <v>9.4002130184899944</v>
      </c>
      <c r="T40" s="40">
        <v>7.1510997233999962</v>
      </c>
      <c r="U40" s="40">
        <v>5.7911070675499969</v>
      </c>
      <c r="V40" s="40">
        <v>6.4798674015099973</v>
      </c>
      <c r="W40" s="40">
        <v>6.3936289963799968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15.085442550563721</v>
      </c>
      <c r="D41" s="40">
        <v>1.0488554141097099</v>
      </c>
      <c r="E41" s="40">
        <v>0</v>
      </c>
      <c r="F41" s="40">
        <v>8.2219405103589391</v>
      </c>
      <c r="G41" s="40">
        <v>0</v>
      </c>
      <c r="H41" s="40">
        <v>0</v>
      </c>
      <c r="I41" s="40">
        <v>1.6604640516879798</v>
      </c>
      <c r="J41" s="40">
        <v>2.1157797812708599</v>
      </c>
      <c r="K41" s="40">
        <v>0.18015705599588999</v>
      </c>
      <c r="L41" s="40">
        <v>0.99985621725928997</v>
      </c>
      <c r="M41" s="40">
        <v>1.4580628978608698</v>
      </c>
      <c r="N41" s="40">
        <v>1.6113487524457701</v>
      </c>
      <c r="O41" s="40">
        <v>1.93248287215005</v>
      </c>
      <c r="P41" s="40">
        <v>0.55194761252198998</v>
      </c>
      <c r="Q41" s="40">
        <v>0.16511633188121999</v>
      </c>
      <c r="R41" s="40">
        <v>1.2666956671157399</v>
      </c>
      <c r="S41" s="40">
        <v>3.2307459955165001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102.00384268724754</v>
      </c>
      <c r="D43" s="50">
        <v>49.893277338661932</v>
      </c>
      <c r="E43" s="50">
        <v>34.928643575585994</v>
      </c>
      <c r="F43" s="50">
        <v>24.50918987096653</v>
      </c>
      <c r="G43" s="50">
        <v>5.5096927109016294</v>
      </c>
      <c r="H43" s="50">
        <v>0.4824433828138</v>
      </c>
      <c r="I43" s="50">
        <v>0</v>
      </c>
      <c r="J43" s="50">
        <v>0</v>
      </c>
      <c r="K43" s="50">
        <v>0.17587232179626999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1652.6555677910894</v>
      </c>
      <c r="D44" s="40">
        <v>0</v>
      </c>
      <c r="E44" s="40">
        <v>0</v>
      </c>
      <c r="F44" s="40">
        <v>0</v>
      </c>
      <c r="G44" s="40">
        <v>0</v>
      </c>
      <c r="H44" s="40">
        <v>126.72829652058469</v>
      </c>
      <c r="I44" s="40">
        <v>129.57927465431356</v>
      </c>
      <c r="J44" s="40">
        <v>147.9248499844787</v>
      </c>
      <c r="K44" s="40">
        <v>154.8935923992353</v>
      </c>
      <c r="L44" s="40">
        <v>180.55648506870168</v>
      </c>
      <c r="M44" s="40">
        <v>208.97133334448588</v>
      </c>
      <c r="N44" s="40">
        <v>219.49317872246155</v>
      </c>
      <c r="O44" s="40">
        <v>241.19567563001064</v>
      </c>
      <c r="P44" s="40">
        <v>235.23136055502042</v>
      </c>
      <c r="Q44" s="40">
        <v>267.7245997117405</v>
      </c>
      <c r="R44" s="40">
        <v>304.22475612542974</v>
      </c>
      <c r="S44" s="40">
        <v>342.57333933513326</v>
      </c>
      <c r="T44" s="40">
        <v>352.99253149218094</v>
      </c>
      <c r="U44" s="40">
        <v>341.12169258755824</v>
      </c>
      <c r="V44" s="40">
        <v>388.47732166683545</v>
      </c>
      <c r="W44" s="40">
        <v>411.98472713449308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5859.9161490592896</v>
      </c>
      <c r="D45" s="46">
        <v>409.74636441845303</v>
      </c>
      <c r="E45" s="46">
        <v>439.36405670463682</v>
      </c>
      <c r="F45" s="46">
        <v>457.74651955174124</v>
      </c>
      <c r="G45" s="46">
        <v>378.42289811455697</v>
      </c>
      <c r="H45" s="46">
        <v>386.51556297338686</v>
      </c>
      <c r="I45" s="46">
        <v>311.08570750461513</v>
      </c>
      <c r="J45" s="46">
        <v>324.66567144593711</v>
      </c>
      <c r="K45" s="46">
        <v>299.6168976877002</v>
      </c>
      <c r="L45" s="46">
        <v>325.85680647707079</v>
      </c>
      <c r="M45" s="46">
        <v>345.5780203717145</v>
      </c>
      <c r="N45" s="46">
        <v>698.18134957449695</v>
      </c>
      <c r="O45" s="46">
        <v>715.1444043197331</v>
      </c>
      <c r="P45" s="46">
        <v>676.08065941738096</v>
      </c>
      <c r="Q45" s="46">
        <v>800.84674358066059</v>
      </c>
      <c r="R45" s="46">
        <v>1014.5140850936255</v>
      </c>
      <c r="S45" s="46">
        <v>1109.2331283887124</v>
      </c>
      <c r="T45" s="46">
        <v>1007.3498960905172</v>
      </c>
      <c r="U45" s="46">
        <v>968.16326087811717</v>
      </c>
      <c r="V45" s="46">
        <v>1024.2672564624741</v>
      </c>
      <c r="W45" s="46">
        <v>1073.7893104399736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-6.1792499604604769</v>
      </c>
      <c r="D57" s="40">
        <v>0</v>
      </c>
      <c r="E57" s="40">
        <v>0</v>
      </c>
      <c r="F57" s="40">
        <v>-0.13897932133453994</v>
      </c>
      <c r="G57" s="40">
        <v>-0.30637037940383005</v>
      </c>
      <c r="H57" s="40">
        <v>-0.33289795671967992</v>
      </c>
      <c r="I57" s="40">
        <v>-0.35312434843672996</v>
      </c>
      <c r="J57" s="40">
        <v>-0.38317895023119003</v>
      </c>
      <c r="K57" s="40">
        <v>-0.43364306052670987</v>
      </c>
      <c r="L57" s="40">
        <v>-0.48858989961630983</v>
      </c>
      <c r="M57" s="40">
        <v>-0.53975933332484005</v>
      </c>
      <c r="N57" s="40">
        <v>-0.60078457680923036</v>
      </c>
      <c r="O57" s="40">
        <v>-0.68198818590874</v>
      </c>
      <c r="P57" s="40">
        <v>-0.84265753230056006</v>
      </c>
      <c r="Q57" s="40">
        <v>-0.96117191621886022</v>
      </c>
      <c r="R57" s="40">
        <v>-1.1320958200721896</v>
      </c>
      <c r="S57" s="40">
        <v>-1.2861383711055496</v>
      </c>
      <c r="T57" s="40">
        <v>-1.5025494182552204</v>
      </c>
      <c r="U57" s="40">
        <v>-1.7586757998590195</v>
      </c>
      <c r="V57" s="40">
        <v>-1.9226053616830907</v>
      </c>
      <c r="W57" s="40">
        <v>-2.1374866234586194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13189.167587260354</v>
      </c>
      <c r="D58" s="46">
        <v>214.64805014186749</v>
      </c>
      <c r="E58" s="46">
        <v>213.18316523060713</v>
      </c>
      <c r="F58" s="46">
        <v>240.9507231779906</v>
      </c>
      <c r="G58" s="46">
        <v>322.33012826042375</v>
      </c>
      <c r="H58" s="46">
        <v>628.18089248638898</v>
      </c>
      <c r="I58" s="46">
        <v>914.70824037161412</v>
      </c>
      <c r="J58" s="46">
        <v>933.26630667481584</v>
      </c>
      <c r="K58" s="46">
        <v>1180.6218326265646</v>
      </c>
      <c r="L58" s="46">
        <v>1283.5801589436039</v>
      </c>
      <c r="M58" s="46">
        <v>1538.2483455317656</v>
      </c>
      <c r="N58" s="46">
        <v>1763.0902144897286</v>
      </c>
      <c r="O58" s="46">
        <v>1888.9725793180273</v>
      </c>
      <c r="P58" s="46">
        <v>2192.8283459114868</v>
      </c>
      <c r="Q58" s="46">
        <v>2134.7494643635732</v>
      </c>
      <c r="R58" s="46">
        <v>2131.8275892696265</v>
      </c>
      <c r="S58" s="46">
        <v>2153.3872848200754</v>
      </c>
      <c r="T58" s="46">
        <v>2514.9398561540584</v>
      </c>
      <c r="U58" s="46">
        <v>3078.0980825429015</v>
      </c>
      <c r="V58" s="46">
        <v>3109.9504258032766</v>
      </c>
      <c r="W58" s="46">
        <v>3435.8640921881793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-4553.2901952996626</v>
      </c>
      <c r="D70" s="50">
        <v>-291.63681852699517</v>
      </c>
      <c r="E70" s="50">
        <v>-290.00703610229283</v>
      </c>
      <c r="F70" s="50">
        <v>-325.52057875657414</v>
      </c>
      <c r="G70" s="50">
        <v>-324.95737655810808</v>
      </c>
      <c r="H70" s="50">
        <v>-356.82314867470558</v>
      </c>
      <c r="I70" s="50">
        <v>-423.25008395444183</v>
      </c>
      <c r="J70" s="50">
        <v>-480.71226801436808</v>
      </c>
      <c r="K70" s="50">
        <v>-487.07703270985911</v>
      </c>
      <c r="L70" s="50">
        <v>-472.60703836969509</v>
      </c>
      <c r="M70" s="50">
        <v>-484.82966960166834</v>
      </c>
      <c r="N70" s="50">
        <v>-494.42128382578642</v>
      </c>
      <c r="O70" s="50">
        <v>-507.14987688995444</v>
      </c>
      <c r="P70" s="50">
        <v>-522.92165378289531</v>
      </c>
      <c r="Q70" s="50">
        <v>-517.86365473217052</v>
      </c>
      <c r="R70" s="50">
        <v>-517.47861981423921</v>
      </c>
      <c r="S70" s="50">
        <v>-528.7309104152182</v>
      </c>
      <c r="T70" s="50">
        <v>-506.81204279024786</v>
      </c>
      <c r="U70" s="50">
        <v>-508.54434963557628</v>
      </c>
      <c r="V70" s="50">
        <v>-501.86281575703282</v>
      </c>
      <c r="W70" s="50">
        <v>-576.26565496405499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2085.0304955292477</v>
      </c>
      <c r="D71" s="50">
        <v>83.956749941037558</v>
      </c>
      <c r="E71" s="50">
        <v>90.876478413623417</v>
      </c>
      <c r="F71" s="50">
        <v>93.339278657330524</v>
      </c>
      <c r="G71" s="50">
        <v>98.101404205146025</v>
      </c>
      <c r="H71" s="50">
        <v>152.19364828608647</v>
      </c>
      <c r="I71" s="50">
        <v>135.54027252535116</v>
      </c>
      <c r="J71" s="50">
        <v>139.4126055350095</v>
      </c>
      <c r="K71" s="50">
        <v>149.64500148128144</v>
      </c>
      <c r="L71" s="50">
        <v>192.5094693068709</v>
      </c>
      <c r="M71" s="50">
        <v>205.93653844864292</v>
      </c>
      <c r="N71" s="50">
        <v>227.18693370081223</v>
      </c>
      <c r="O71" s="50">
        <v>235.82410578607102</v>
      </c>
      <c r="P71" s="50">
        <v>245.44121446399464</v>
      </c>
      <c r="Q71" s="50">
        <v>286.23191533566944</v>
      </c>
      <c r="R71" s="50">
        <v>314.21843241448312</v>
      </c>
      <c r="S71" s="50">
        <v>355.44196279182506</v>
      </c>
      <c r="T71" s="50">
        <v>401.18074885249058</v>
      </c>
      <c r="U71" s="50">
        <v>415.21289266379614</v>
      </c>
      <c r="V71" s="50">
        <v>445.62003567403787</v>
      </c>
      <c r="W71" s="50">
        <v>520.76486792456512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-2468.2596997704145</v>
      </c>
      <c r="D72" s="46">
        <v>-207.6800685859576</v>
      </c>
      <c r="E72" s="46">
        <v>-199.1305576886694</v>
      </c>
      <c r="F72" s="46">
        <v>-232.18130009924363</v>
      </c>
      <c r="G72" s="46">
        <v>-226.85597235296206</v>
      </c>
      <c r="H72" s="46">
        <v>-204.62950038861911</v>
      </c>
      <c r="I72" s="46">
        <v>-287.70981142909068</v>
      </c>
      <c r="J72" s="46">
        <v>-341.29966247935857</v>
      </c>
      <c r="K72" s="46">
        <v>-337.43203122857767</v>
      </c>
      <c r="L72" s="46">
        <v>-280.09756906282416</v>
      </c>
      <c r="M72" s="46">
        <v>-278.89313115302542</v>
      </c>
      <c r="N72" s="46">
        <v>-267.23435012497418</v>
      </c>
      <c r="O72" s="46">
        <v>-271.32577110388343</v>
      </c>
      <c r="P72" s="46">
        <v>-277.48043931890066</v>
      </c>
      <c r="Q72" s="46">
        <v>-231.63173939650108</v>
      </c>
      <c r="R72" s="46">
        <v>-203.26018739975609</v>
      </c>
      <c r="S72" s="46">
        <v>-173.28894762339314</v>
      </c>
      <c r="T72" s="46">
        <v>-105.63129393775728</v>
      </c>
      <c r="U72" s="46">
        <v>-93.331456971780142</v>
      </c>
      <c r="V72" s="46">
        <v>-56.242780082994955</v>
      </c>
      <c r="W72" s="46">
        <v>-55.500787039489865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28807.16460950948</v>
      </c>
      <c r="D79" s="60">
        <v>1324.1170512650028</v>
      </c>
      <c r="E79" s="60">
        <v>1394.4444767276327</v>
      </c>
      <c r="F79" s="60">
        <v>1445.8286628225769</v>
      </c>
      <c r="G79" s="60">
        <v>1462.299110437998</v>
      </c>
      <c r="H79" s="60">
        <v>2163.7934621256882</v>
      </c>
      <c r="I79" s="60">
        <v>2358.6654672754112</v>
      </c>
      <c r="J79" s="60">
        <v>2266.4789033026736</v>
      </c>
      <c r="K79" s="60">
        <v>2442.6018294348792</v>
      </c>
      <c r="L79" s="60">
        <v>2501.8614269374762</v>
      </c>
      <c r="M79" s="60">
        <v>2698.4677497231414</v>
      </c>
      <c r="N79" s="60">
        <v>3248.6556381655455</v>
      </c>
      <c r="O79" s="60">
        <v>3446.4907452625489</v>
      </c>
      <c r="P79" s="60">
        <v>3750.1700872062102</v>
      </c>
      <c r="Q79" s="60">
        <v>3980.1154847415078</v>
      </c>
      <c r="R79" s="60">
        <v>4167.8824521084134</v>
      </c>
      <c r="S79" s="60">
        <v>4415.8460397754343</v>
      </c>
      <c r="T79" s="60">
        <v>4796.6343823055158</v>
      </c>
      <c r="U79" s="60">
        <v>5130.9321444024681</v>
      </c>
      <c r="V79" s="60">
        <v>5018.7208736623552</v>
      </c>
      <c r="W79" s="60">
        <v>5508.8537877266663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18297.781074187173</v>
      </c>
      <c r="D80" s="40">
        <v>503.26218119650048</v>
      </c>
      <c r="E80" s="40">
        <v>558.3830521931942</v>
      </c>
      <c r="F80" s="40">
        <v>585.34168827528231</v>
      </c>
      <c r="G80" s="40">
        <v>691.20726877907828</v>
      </c>
      <c r="H80" s="40">
        <v>1088.5026797288679</v>
      </c>
      <c r="I80" s="40">
        <v>1526.2833741169975</v>
      </c>
      <c r="J80" s="40">
        <v>1420.4549477783307</v>
      </c>
      <c r="K80" s="40">
        <v>1683.043367950668</v>
      </c>
      <c r="L80" s="40">
        <v>1725.4424656079643</v>
      </c>
      <c r="M80" s="40">
        <v>2039.1449405604455</v>
      </c>
      <c r="N80" s="40">
        <v>2245.5584641248147</v>
      </c>
      <c r="O80" s="40">
        <v>2411.1621790715926</v>
      </c>
      <c r="P80" s="40">
        <v>2743.7468054503352</v>
      </c>
      <c r="Q80" s="40">
        <v>2706.5052089662986</v>
      </c>
      <c r="R80" s="40">
        <v>2710.5060786273293</v>
      </c>
      <c r="S80" s="40">
        <v>2749.1556817645032</v>
      </c>
      <c r="T80" s="40">
        <v>3163.6923005615872</v>
      </c>
      <c r="U80" s="40">
        <v>3886.2343931452788</v>
      </c>
      <c r="V80" s="40">
        <v>3661.1786317396636</v>
      </c>
      <c r="W80" s="40">
        <v>4109.8560526756437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10696.761459929878</v>
      </c>
      <c r="D81" s="40">
        <v>820.85487006850201</v>
      </c>
      <c r="E81" s="40">
        <v>836.06567376207875</v>
      </c>
      <c r="F81" s="40">
        <v>860.60730938045799</v>
      </c>
      <c r="G81" s="40">
        <v>771.49311602259661</v>
      </c>
      <c r="H81" s="40">
        <v>1104.2105523622733</v>
      </c>
      <c r="I81" s="40">
        <v>861.42395238841129</v>
      </c>
      <c r="J81" s="40">
        <v>875.15963435855383</v>
      </c>
      <c r="K81" s="40">
        <v>788.78244807668693</v>
      </c>
      <c r="L81" s="40">
        <v>805.72600381138898</v>
      </c>
      <c r="M81" s="40">
        <v>688.70905001944527</v>
      </c>
      <c r="N81" s="40">
        <v>1032.5614784505426</v>
      </c>
      <c r="O81" s="40">
        <v>1064.8710859499861</v>
      </c>
      <c r="P81" s="40">
        <v>1036.0440134442811</v>
      </c>
      <c r="Q81" s="40">
        <v>1232.3258470261881</v>
      </c>
      <c r="R81" s="40">
        <v>1487.1535293611648</v>
      </c>
      <c r="S81" s="40">
        <v>1696.5457258195588</v>
      </c>
      <c r="T81" s="40">
        <v>1662.8758270387332</v>
      </c>
      <c r="U81" s="40">
        <v>1274.7122624401982</v>
      </c>
      <c r="V81" s="40">
        <v>1387.5161319031847</v>
      </c>
      <c r="W81" s="40">
        <v>1429.1055778403716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29307.954209118856</v>
      </c>
      <c r="D84" s="63"/>
      <c r="E84" s="64">
        <v>500.78959960937505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20813.591006813851</v>
      </c>
      <c r="D88" s="67">
        <v>7278.7666757406532</v>
      </c>
      <c r="E88" s="67">
        <v>4902.3945982746827</v>
      </c>
      <c r="F88" s="67">
        <v>5126.3937132567198</v>
      </c>
      <c r="G88" s="67">
        <v>638.59605600265991</v>
      </c>
      <c r="H88" s="67">
        <v>432.04447284968001</v>
      </c>
      <c r="I88" s="67">
        <v>154.13877391989999</v>
      </c>
      <c r="J88" s="67">
        <v>187.19943975085999</v>
      </c>
      <c r="K88" s="67">
        <v>253.10126881229999</v>
      </c>
      <c r="L88" s="67">
        <v>135.40799267661998</v>
      </c>
      <c r="M88" s="67">
        <v>47.638498588879997</v>
      </c>
      <c r="N88" s="67">
        <v>212.85479349539997</v>
      </c>
      <c r="O88" s="67">
        <v>149.56723098028999</v>
      </c>
      <c r="P88" s="67">
        <v>150.68909730474002</v>
      </c>
      <c r="Q88" s="67">
        <v>269.63329709003</v>
      </c>
      <c r="R88" s="67">
        <v>221.76106087540001</v>
      </c>
      <c r="S88" s="67">
        <v>295.75287709926999</v>
      </c>
      <c r="T88" s="67">
        <v>357.65116009576002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226055.67590974417</v>
      </c>
      <c r="D89" s="67">
        <v>24948.393697076863</v>
      </c>
      <c r="E89" s="67">
        <v>26322.282911737282</v>
      </c>
      <c r="F89" s="67">
        <v>26175.029487647469</v>
      </c>
      <c r="G89" s="67">
        <v>28374.983918854021</v>
      </c>
      <c r="H89" s="67">
        <v>18162.368335617277</v>
      </c>
      <c r="I89" s="67">
        <v>15526.039386920871</v>
      </c>
      <c r="J89" s="67">
        <v>15222.986337035116</v>
      </c>
      <c r="K89" s="67">
        <v>12787.381758618989</v>
      </c>
      <c r="L89" s="67">
        <v>10541.519100072484</v>
      </c>
      <c r="M89" s="67">
        <v>7523.5071739124533</v>
      </c>
      <c r="N89" s="67">
        <v>6281.4281511095842</v>
      </c>
      <c r="O89" s="67">
        <v>5902.330947902904</v>
      </c>
      <c r="P89" s="67">
        <v>5471.5775379291454</v>
      </c>
      <c r="Q89" s="67">
        <v>5024.6918311081536</v>
      </c>
      <c r="R89" s="67">
        <v>4672.2619791961843</v>
      </c>
      <c r="S89" s="67">
        <v>4970.9325497343443</v>
      </c>
      <c r="T89" s="67">
        <v>4379.8855402488944</v>
      </c>
      <c r="U89" s="67">
        <v>1439.6888320053995</v>
      </c>
      <c r="V89" s="67">
        <v>1313.5411002226394</v>
      </c>
      <c r="W89" s="67">
        <v>1014.8453327941595</v>
      </c>
    </row>
    <row r="90" spans="1:28" ht="15.75" x14ac:dyDescent="0.25">
      <c r="B90" s="44" t="s">
        <v>78</v>
      </c>
      <c r="C90" s="67">
        <v>146997.88269481802</v>
      </c>
      <c r="D90" s="67">
        <v>2413.059385299578</v>
      </c>
      <c r="E90" s="67">
        <v>2907.9620143940192</v>
      </c>
      <c r="F90" s="67">
        <v>3365.4881981936082</v>
      </c>
      <c r="G90" s="67">
        <v>3980.2225916619095</v>
      </c>
      <c r="H90" s="67">
        <v>4484.3851650937395</v>
      </c>
      <c r="I90" s="67">
        <v>4931.29351957363</v>
      </c>
      <c r="J90" s="67">
        <v>5499.8317868899794</v>
      </c>
      <c r="K90" s="67">
        <v>6115.2390580916217</v>
      </c>
      <c r="L90" s="67">
        <v>6731.6285781896177</v>
      </c>
      <c r="M90" s="67">
        <v>7359.1219486051486</v>
      </c>
      <c r="N90" s="67">
        <v>7908.5093026182458</v>
      </c>
      <c r="O90" s="67">
        <v>8411.2919704872766</v>
      </c>
      <c r="P90" s="67">
        <v>8828.7330703146836</v>
      </c>
      <c r="Q90" s="67">
        <v>9289.5358933917596</v>
      </c>
      <c r="R90" s="67">
        <v>9732.8343061916112</v>
      </c>
      <c r="S90" s="67">
        <v>9986.1000022963854</v>
      </c>
      <c r="T90" s="67">
        <v>10422.93126430976</v>
      </c>
      <c r="U90" s="67">
        <v>11033.241540048126</v>
      </c>
      <c r="V90" s="67">
        <v>11569.645823410458</v>
      </c>
      <c r="W90" s="67">
        <v>12026.827275756863</v>
      </c>
    </row>
    <row r="91" spans="1:28" ht="15.75" x14ac:dyDescent="0.25">
      <c r="B91" s="44" t="s">
        <v>79</v>
      </c>
      <c r="C91" s="67">
        <v>32363.236306631788</v>
      </c>
      <c r="D91" s="67">
        <v>1441.3969905681865</v>
      </c>
      <c r="E91" s="67">
        <v>1684.9888131876849</v>
      </c>
      <c r="F91" s="67">
        <v>2597.079449922544</v>
      </c>
      <c r="G91" s="67">
        <v>3062.782324465973</v>
      </c>
      <c r="H91" s="67">
        <v>2434.2425112477813</v>
      </c>
      <c r="I91" s="67">
        <v>2264.4397324809825</v>
      </c>
      <c r="J91" s="67">
        <v>2228.791354443933</v>
      </c>
      <c r="K91" s="67">
        <v>2212.9949149248814</v>
      </c>
      <c r="L91" s="67">
        <v>2148.8238634972022</v>
      </c>
      <c r="M91" s="67">
        <v>1655.8914458192319</v>
      </c>
      <c r="N91" s="67">
        <v>1204.0399518848722</v>
      </c>
      <c r="O91" s="67">
        <v>1185.1010230756117</v>
      </c>
      <c r="P91" s="67">
        <v>1172.1354903058725</v>
      </c>
      <c r="Q91" s="67">
        <v>1159.767943635582</v>
      </c>
      <c r="R91" s="67">
        <v>1145.4971882390623</v>
      </c>
      <c r="S91" s="67">
        <v>1131.5210845677223</v>
      </c>
      <c r="T91" s="67">
        <v>924.70087012760246</v>
      </c>
      <c r="U91" s="67">
        <v>914.16941414861276</v>
      </c>
      <c r="V91" s="67">
        <v>904.00053701294144</v>
      </c>
      <c r="W91" s="67">
        <v>890.87140307551203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221263.16428806836</v>
      </c>
      <c r="D93" s="67">
        <v>9516.7187820120762</v>
      </c>
      <c r="E93" s="67">
        <v>10511.181866357925</v>
      </c>
      <c r="F93" s="67">
        <v>11061.0656363577</v>
      </c>
      <c r="G93" s="67">
        <v>10275.974916877669</v>
      </c>
      <c r="H93" s="67">
        <v>12352.950308796793</v>
      </c>
      <c r="I93" s="67">
        <v>11479.862659073873</v>
      </c>
      <c r="J93" s="67">
        <v>11908.410103623095</v>
      </c>
      <c r="K93" s="67">
        <v>11284.127506825322</v>
      </c>
      <c r="L93" s="67">
        <v>12163.712579241359</v>
      </c>
      <c r="M93" s="67">
        <v>12826.586597111112</v>
      </c>
      <c r="N93" s="67">
        <v>12180.460557653067</v>
      </c>
      <c r="O93" s="67">
        <v>12053.981612584077</v>
      </c>
      <c r="P93" s="67">
        <v>10649.844200884787</v>
      </c>
      <c r="Q93" s="67">
        <v>10934.798977816588</v>
      </c>
      <c r="R93" s="67">
        <v>11256.029976614402</v>
      </c>
      <c r="S93" s="67">
        <v>11492.976775030686</v>
      </c>
      <c r="T93" s="67">
        <v>10813.682683360525</v>
      </c>
      <c r="U93" s="67">
        <v>9462.0563610786794</v>
      </c>
      <c r="V93" s="67">
        <v>9718.2098324070321</v>
      </c>
      <c r="W93" s="67">
        <v>9320.5323543615541</v>
      </c>
    </row>
    <row r="94" spans="1:28" ht="15.75" x14ac:dyDescent="0.25">
      <c r="B94" s="44" t="s">
        <v>82</v>
      </c>
      <c r="C94" s="67">
        <v>188588.88810920852</v>
      </c>
      <c r="D94" s="67">
        <v>1222.8199867358899</v>
      </c>
      <c r="E94" s="67">
        <v>1271.12004083277</v>
      </c>
      <c r="F94" s="67">
        <v>1467.39725131416</v>
      </c>
      <c r="G94" s="67">
        <v>3786.621200648261</v>
      </c>
      <c r="H94" s="67">
        <v>4992.7291649131103</v>
      </c>
      <c r="I94" s="67">
        <v>6572.9045368229808</v>
      </c>
      <c r="J94" s="67">
        <v>6563.7906295215125</v>
      </c>
      <c r="K94" s="67">
        <v>6844.1425993293715</v>
      </c>
      <c r="L94" s="67">
        <v>6931.5791486619482</v>
      </c>
      <c r="M94" s="67">
        <v>8266.1317496321208</v>
      </c>
      <c r="N94" s="67">
        <v>10553.725350304985</v>
      </c>
      <c r="O94" s="67">
        <v>10529.053179494551</v>
      </c>
      <c r="P94" s="67">
        <v>13602.545703126847</v>
      </c>
      <c r="Q94" s="67">
        <v>13583.601723416761</v>
      </c>
      <c r="R94" s="67">
        <v>13560.46673489633</v>
      </c>
      <c r="S94" s="67">
        <v>13534.959295425186</v>
      </c>
      <c r="T94" s="67">
        <v>16288.868834388128</v>
      </c>
      <c r="U94" s="67">
        <v>16264.325728115728</v>
      </c>
      <c r="V94" s="67">
        <v>16239.440301196635</v>
      </c>
      <c r="W94" s="67">
        <v>16512.66495043123</v>
      </c>
    </row>
    <row r="95" spans="1:28" ht="15.75" x14ac:dyDescent="0.25">
      <c r="B95" s="44" t="s">
        <v>83</v>
      </c>
      <c r="C95" s="67">
        <v>362853.11523640854</v>
      </c>
      <c r="D95" s="67">
        <v>9161.7039541914673</v>
      </c>
      <c r="E95" s="67">
        <v>9209.0733159681276</v>
      </c>
      <c r="F95" s="67">
        <v>9685.9492849644612</v>
      </c>
      <c r="G95" s="67">
        <v>9988.7753487518185</v>
      </c>
      <c r="H95" s="67">
        <v>15878.20183178823</v>
      </c>
      <c r="I95" s="67">
        <v>18300.095350881456</v>
      </c>
      <c r="J95" s="67">
        <v>18303.860389518948</v>
      </c>
      <c r="K95" s="67">
        <v>18393.139483659605</v>
      </c>
      <c r="L95" s="67">
        <v>18345.069994225945</v>
      </c>
      <c r="M95" s="67">
        <v>20176.140463799264</v>
      </c>
      <c r="N95" s="67">
        <v>20183.340391507925</v>
      </c>
      <c r="O95" s="67">
        <v>21718.228196693581</v>
      </c>
      <c r="P95" s="67">
        <v>21616.986076315105</v>
      </c>
      <c r="Q95" s="67">
        <v>21636.300481257284</v>
      </c>
      <c r="R95" s="67">
        <v>21646.303473644934</v>
      </c>
      <c r="S95" s="67">
        <v>21751.957296907443</v>
      </c>
      <c r="T95" s="67">
        <v>21662.238927788985</v>
      </c>
      <c r="U95" s="67">
        <v>21660.540164119437</v>
      </c>
      <c r="V95" s="67">
        <v>21661.033776872337</v>
      </c>
      <c r="W95" s="67">
        <v>21874.177033552223</v>
      </c>
    </row>
    <row r="96" spans="1:28" ht="15.75" x14ac:dyDescent="0.25">
      <c r="B96" s="44" t="s">
        <v>84</v>
      </c>
      <c r="C96" s="67">
        <v>114063.35230537393</v>
      </c>
      <c r="D96" s="67">
        <v>3683.3200548960631</v>
      </c>
      <c r="E96" s="67">
        <v>3650.5281388779922</v>
      </c>
      <c r="F96" s="67">
        <v>3160.7887513357668</v>
      </c>
      <c r="G96" s="67">
        <v>3086.7909422068387</v>
      </c>
      <c r="H96" s="67">
        <v>2957.7656496072768</v>
      </c>
      <c r="I96" s="67">
        <v>2979.7909076622891</v>
      </c>
      <c r="J96" s="67">
        <v>2965.3263637658492</v>
      </c>
      <c r="K96" s="67">
        <v>5790.2684849504676</v>
      </c>
      <c r="L96" s="67">
        <v>5801.8461954091572</v>
      </c>
      <c r="M96" s="67">
        <v>5756.2001015224268</v>
      </c>
      <c r="N96" s="67">
        <v>5722.1538254888883</v>
      </c>
      <c r="O96" s="67">
        <v>5758.7702594250895</v>
      </c>
      <c r="P96" s="67">
        <v>5766.458640102659</v>
      </c>
      <c r="Q96" s="67">
        <v>5719.9545588962465</v>
      </c>
      <c r="R96" s="67">
        <v>5729.3320816511759</v>
      </c>
      <c r="S96" s="67">
        <v>5723.2395260900194</v>
      </c>
      <c r="T96" s="67">
        <v>5745.8422031579194</v>
      </c>
      <c r="U96" s="67">
        <v>11061.103642089736</v>
      </c>
      <c r="V96" s="67">
        <v>11081.936708290865</v>
      </c>
      <c r="W96" s="67">
        <v>11921.935269947217</v>
      </c>
    </row>
    <row r="97" spans="2:23" ht="15.75" x14ac:dyDescent="0.25">
      <c r="B97" s="45" t="s">
        <v>17</v>
      </c>
      <c r="C97" s="46">
        <v>1386170.0387853731</v>
      </c>
      <c r="D97" s="67">
        <v>65401.997160367595</v>
      </c>
      <c r="E97" s="67">
        <v>66070.748351591479</v>
      </c>
      <c r="F97" s="67">
        <v>68022.735382111627</v>
      </c>
      <c r="G97" s="67">
        <v>68262.130970010388</v>
      </c>
      <c r="H97" s="67">
        <v>66718.51744671796</v>
      </c>
      <c r="I97" s="67">
        <v>67179.050752883224</v>
      </c>
      <c r="J97" s="67">
        <v>67598.915458657837</v>
      </c>
      <c r="K97" s="67">
        <v>68362.375627081463</v>
      </c>
      <c r="L97" s="67">
        <v>67259.270801044535</v>
      </c>
      <c r="M97" s="67">
        <v>68021.31464604623</v>
      </c>
      <c r="N97" s="67">
        <v>68630.842747578674</v>
      </c>
      <c r="O97" s="67">
        <v>69880.186758878161</v>
      </c>
      <c r="P97" s="67">
        <v>70926.469209234914</v>
      </c>
      <c r="Q97" s="67">
        <v>70989.66463036502</v>
      </c>
      <c r="R97" s="67">
        <v>71294.065325346004</v>
      </c>
      <c r="S97" s="67">
        <v>71514.450745348688</v>
      </c>
      <c r="T97" s="67">
        <v>71250.528445542368</v>
      </c>
      <c r="U97" s="67">
        <v>72386.802622150513</v>
      </c>
      <c r="V97" s="67">
        <v>72743.900918486266</v>
      </c>
      <c r="W97" s="67">
        <v>73656.070785930438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1596.8840855446861</v>
      </c>
      <c r="D100" s="88">
        <v>0</v>
      </c>
      <c r="E100" s="88">
        <v>0</v>
      </c>
      <c r="F100" s="88">
        <v>0</v>
      </c>
      <c r="G100" s="40">
        <v>360.48863751882999</v>
      </c>
      <c r="H100" s="40">
        <v>298.04586924802999</v>
      </c>
      <c r="I100" s="40">
        <v>154.13877391989999</v>
      </c>
      <c r="J100" s="40">
        <v>187.19943975085999</v>
      </c>
      <c r="K100" s="40">
        <v>253.10126881229999</v>
      </c>
      <c r="L100" s="40">
        <v>135.40799267661998</v>
      </c>
      <c r="M100" s="40">
        <v>47.638498588879997</v>
      </c>
      <c r="N100" s="40">
        <v>212.85479349539997</v>
      </c>
      <c r="O100" s="40">
        <v>149.56723098028999</v>
      </c>
      <c r="P100" s="40">
        <v>150.68909730474002</v>
      </c>
      <c r="Q100" s="40">
        <v>269.63329709003</v>
      </c>
      <c r="R100" s="40">
        <v>221.76106087540001</v>
      </c>
      <c r="S100" s="40">
        <v>295.75287709926999</v>
      </c>
      <c r="T100" s="40">
        <v>357.65116009576002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2A24-FC8D-47D3-AC36-B6F88BFB353D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104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352.26114424577389</v>
      </c>
      <c r="D20" s="40">
        <v>170.30537269741737</v>
      </c>
      <c r="E20" s="40">
        <v>103.91460812524247</v>
      </c>
      <c r="F20" s="40">
        <v>115.1490989344537</v>
      </c>
      <c r="G20" s="40">
        <v>7.9869785861562139</v>
      </c>
      <c r="H20" s="40">
        <v>2.11718014112859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11.264555200081599</v>
      </c>
      <c r="D21" s="40">
        <v>3.63972143238</v>
      </c>
      <c r="E21" s="40">
        <v>4.1226024037600002</v>
      </c>
      <c r="F21" s="40">
        <v>4.3371829858500002</v>
      </c>
      <c r="G21" s="40">
        <v>0.68465039798999983</v>
      </c>
      <c r="H21" s="40">
        <v>0.24150479534000002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3050.6428528560609</v>
      </c>
      <c r="D22" s="40">
        <v>421.92970014649956</v>
      </c>
      <c r="E22" s="40">
        <v>452.47850150962091</v>
      </c>
      <c r="F22" s="40">
        <v>471.02183012299071</v>
      </c>
      <c r="G22" s="40">
        <v>530.90571388941714</v>
      </c>
      <c r="H22" s="40">
        <v>353.77606028616071</v>
      </c>
      <c r="I22" s="40">
        <v>301.28057554514345</v>
      </c>
      <c r="J22" s="40">
        <v>301.45202012741845</v>
      </c>
      <c r="K22" s="40">
        <v>272.47391620121277</v>
      </c>
      <c r="L22" s="40">
        <v>238.93576705414483</v>
      </c>
      <c r="M22" s="40">
        <v>160.78679680892728</v>
      </c>
      <c r="N22" s="40">
        <v>159.305484153847</v>
      </c>
      <c r="O22" s="40">
        <v>155.96543706654978</v>
      </c>
      <c r="P22" s="40">
        <v>149.59309672958051</v>
      </c>
      <c r="Q22" s="40">
        <v>145.1184248034927</v>
      </c>
      <c r="R22" s="40">
        <v>136.49227708608561</v>
      </c>
      <c r="S22" s="40">
        <v>144.29683552604558</v>
      </c>
      <c r="T22" s="40">
        <v>137.16060249319622</v>
      </c>
      <c r="U22" s="40">
        <v>49.860345704884935</v>
      </c>
      <c r="V22" s="40">
        <v>43.489638283646251</v>
      </c>
      <c r="W22" s="40">
        <v>36.170469762133521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120.57395552334332</v>
      </c>
      <c r="D23" s="40">
        <v>13.540686760610003</v>
      </c>
      <c r="E23" s="40">
        <v>14.958123511239998</v>
      </c>
      <c r="F23" s="40">
        <v>15.105552474669999</v>
      </c>
      <c r="G23" s="40">
        <v>15.651282988300006</v>
      </c>
      <c r="H23" s="40">
        <v>15.933133399459999</v>
      </c>
      <c r="I23" s="40">
        <v>15.074678510110003</v>
      </c>
      <c r="J23" s="40">
        <v>14.839209058420002</v>
      </c>
      <c r="K23" s="40">
        <v>11.314282046480001</v>
      </c>
      <c r="L23" s="40">
        <v>9.2493547578099999</v>
      </c>
      <c r="M23" s="40">
        <v>9.9869679005499972</v>
      </c>
      <c r="N23" s="40">
        <v>7.3717648549700012</v>
      </c>
      <c r="O23" s="40">
        <v>7.2012574695299998</v>
      </c>
      <c r="P23" s="40">
        <v>6.6598970632399999</v>
      </c>
      <c r="Q23" s="40">
        <v>6.5420316971199997</v>
      </c>
      <c r="R23" s="40">
        <v>6.1041506125799989</v>
      </c>
      <c r="S23" s="40">
        <v>8.010186893580002</v>
      </c>
      <c r="T23" s="40">
        <v>7.6433760261700012</v>
      </c>
      <c r="U23" s="40">
        <v>4.4483707105200008</v>
      </c>
      <c r="V23" s="40">
        <v>3.5716801493300001</v>
      </c>
      <c r="W23" s="40">
        <v>2.7781787020800004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3534.7425078252586</v>
      </c>
      <c r="D24" s="46">
        <v>609.41548103690695</v>
      </c>
      <c r="E24" s="46">
        <v>575.47383554986345</v>
      </c>
      <c r="F24" s="46">
        <v>605.61366451796448</v>
      </c>
      <c r="G24" s="46">
        <v>555.22862586186329</v>
      </c>
      <c r="H24" s="46">
        <v>372.06787862208932</v>
      </c>
      <c r="I24" s="46">
        <v>316.35525405525345</v>
      </c>
      <c r="J24" s="46">
        <v>316.29122918583846</v>
      </c>
      <c r="K24" s="46">
        <v>283.78819824769278</v>
      </c>
      <c r="L24" s="46">
        <v>248.18512181195484</v>
      </c>
      <c r="M24" s="46">
        <v>170.77376470947726</v>
      </c>
      <c r="N24" s="46">
        <v>166.677249008817</v>
      </c>
      <c r="O24" s="46">
        <v>163.16669453607977</v>
      </c>
      <c r="P24" s="46">
        <v>156.25299379282052</v>
      </c>
      <c r="Q24" s="46">
        <v>151.6604565006127</v>
      </c>
      <c r="R24" s="46">
        <v>142.59642769866559</v>
      </c>
      <c r="S24" s="46">
        <v>152.30702241962558</v>
      </c>
      <c r="T24" s="46">
        <v>144.80397851936621</v>
      </c>
      <c r="U24" s="46">
        <v>54.308716415404938</v>
      </c>
      <c r="V24" s="46">
        <v>47.06131843297625</v>
      </c>
      <c r="W24" s="46">
        <v>38.94864846421352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2.2275678271207284</v>
      </c>
      <c r="D27" s="40">
        <v>0</v>
      </c>
      <c r="E27" s="40">
        <v>0</v>
      </c>
      <c r="F27" s="40">
        <v>0</v>
      </c>
      <c r="G27" s="40">
        <v>0</v>
      </c>
      <c r="H27" s="40">
        <v>3.1067990406916208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2397.4157946947307</v>
      </c>
      <c r="D28" s="40">
        <v>0</v>
      </c>
      <c r="E28" s="40">
        <v>0</v>
      </c>
      <c r="F28" s="40">
        <v>0</v>
      </c>
      <c r="G28" s="40">
        <v>0</v>
      </c>
      <c r="H28" s="40">
        <v>441.40137438905373</v>
      </c>
      <c r="I28" s="40">
        <v>408.42833916901259</v>
      </c>
      <c r="J28" s="40">
        <v>437.44332803745516</v>
      </c>
      <c r="K28" s="40">
        <v>398.57737667002749</v>
      </c>
      <c r="L28" s="40">
        <v>348.97425693661023</v>
      </c>
      <c r="M28" s="40">
        <v>259.50546146114459</v>
      </c>
      <c r="N28" s="40">
        <v>265.87844755609075</v>
      </c>
      <c r="O28" s="40">
        <v>276.94660269170197</v>
      </c>
      <c r="P28" s="40">
        <v>285.07363722733646</v>
      </c>
      <c r="Q28" s="40">
        <v>294.94612184851286</v>
      </c>
      <c r="R28" s="40">
        <v>298.52095315543824</v>
      </c>
      <c r="S28" s="40">
        <v>346.93808945587182</v>
      </c>
      <c r="T28" s="40">
        <v>348.92202203672366</v>
      </c>
      <c r="U28" s="40">
        <v>182.03547290170582</v>
      </c>
      <c r="V28" s="40">
        <v>167.87775053017452</v>
      </c>
      <c r="W28" s="40">
        <v>150.42893193091561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2399.6433625218515</v>
      </c>
      <c r="D29" s="46">
        <v>0</v>
      </c>
      <c r="E29" s="46">
        <v>0</v>
      </c>
      <c r="F29" s="46">
        <v>0</v>
      </c>
      <c r="G29" s="46">
        <v>0</v>
      </c>
      <c r="H29" s="46">
        <v>444.50817342974534</v>
      </c>
      <c r="I29" s="46">
        <v>408.42833916901259</v>
      </c>
      <c r="J29" s="46">
        <v>437.44332803745516</v>
      </c>
      <c r="K29" s="46">
        <v>398.57737667002749</v>
      </c>
      <c r="L29" s="46">
        <v>348.97425693661023</v>
      </c>
      <c r="M29" s="46">
        <v>259.50546146114459</v>
      </c>
      <c r="N29" s="46">
        <v>265.87844755609075</v>
      </c>
      <c r="O29" s="46">
        <v>276.94660269170197</v>
      </c>
      <c r="P29" s="46">
        <v>285.07363722733646</v>
      </c>
      <c r="Q29" s="46">
        <v>294.94612184851286</v>
      </c>
      <c r="R29" s="46">
        <v>298.52095315543824</v>
      </c>
      <c r="S29" s="46">
        <v>346.93808945587182</v>
      </c>
      <c r="T29" s="46">
        <v>348.92202203672366</v>
      </c>
      <c r="U29" s="46">
        <v>182.03547290170582</v>
      </c>
      <c r="V29" s="46">
        <v>167.87775053017452</v>
      </c>
      <c r="W29" s="46">
        <v>150.42893193091561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-3443.073457333734</v>
      </c>
      <c r="D33" s="40">
        <v>-309.06743884884094</v>
      </c>
      <c r="E33" s="40">
        <v>-310.35098482329317</v>
      </c>
      <c r="F33" s="40">
        <v>-332.18859091450418</v>
      </c>
      <c r="G33" s="40">
        <v>-334.46357651352855</v>
      </c>
      <c r="H33" s="40">
        <v>-482.18675655042011</v>
      </c>
      <c r="I33" s="40">
        <v>-535.89013000667489</v>
      </c>
      <c r="J33" s="40">
        <v>-555.32875390770391</v>
      </c>
      <c r="K33" s="40">
        <v>-545.5878442816462</v>
      </c>
      <c r="L33" s="40">
        <v>-573.48723993331078</v>
      </c>
      <c r="M33" s="40">
        <v>-585.57307250834924</v>
      </c>
      <c r="N33" s="40">
        <v>-210.88797583643577</v>
      </c>
      <c r="O33" s="40">
        <v>-218.563953623006</v>
      </c>
      <c r="P33" s="40">
        <v>-206.11619119601556</v>
      </c>
      <c r="Q33" s="40">
        <v>-202.99465986281976</v>
      </c>
      <c r="R33" s="40">
        <v>-51.451572046648216</v>
      </c>
      <c r="S33" s="40">
        <v>14.235949946762434</v>
      </c>
      <c r="T33" s="40">
        <v>14.363265814794669</v>
      </c>
      <c r="U33" s="40">
        <v>14.556711294030945</v>
      </c>
      <c r="V33" s="40">
        <v>14.626359461982309</v>
      </c>
      <c r="W33" s="40">
        <v>14.916361431265258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148.54314041322684</v>
      </c>
      <c r="D34" s="40">
        <v>9.7939022933404587</v>
      </c>
      <c r="E34" s="40">
        <v>11.079260763007847</v>
      </c>
      <c r="F34" s="40">
        <v>11.838475807741693</v>
      </c>
      <c r="G34" s="40">
        <v>11.104181980631015</v>
      </c>
      <c r="H34" s="40">
        <v>14.028827799029438</v>
      </c>
      <c r="I34" s="40">
        <v>13.349554624826007</v>
      </c>
      <c r="J34" s="40">
        <v>13.955085432718434</v>
      </c>
      <c r="K34" s="40">
        <v>13.170567335249416</v>
      </c>
      <c r="L34" s="40">
        <v>14.462412933151729</v>
      </c>
      <c r="M34" s="40">
        <v>15.984640710326284</v>
      </c>
      <c r="N34" s="40">
        <v>15.908903381626043</v>
      </c>
      <c r="O34" s="40">
        <v>15.903785349421931</v>
      </c>
      <c r="P34" s="40">
        <v>14.160318969159146</v>
      </c>
      <c r="Q34" s="40">
        <v>15.087880397719509</v>
      </c>
      <c r="R34" s="40">
        <v>15.884786014415935</v>
      </c>
      <c r="S34" s="40">
        <v>16.479692431968367</v>
      </c>
      <c r="T34" s="40">
        <v>18.095679060621741</v>
      </c>
      <c r="U34" s="40">
        <v>18.172360257101424</v>
      </c>
      <c r="V34" s="40">
        <v>18.892330956970302</v>
      </c>
      <c r="W34" s="40">
        <v>18.494384067960901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870.69201185303757</v>
      </c>
      <c r="D36" s="40">
        <v>108.30332207588579</v>
      </c>
      <c r="E36" s="40">
        <v>108.95812203254604</v>
      </c>
      <c r="F36" s="40">
        <v>128.9600733345064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-53.343299954436553</v>
      </c>
      <c r="D38" s="40">
        <v>0.79637866346457054</v>
      </c>
      <c r="E38" s="40">
        <v>0.80759803094099736</v>
      </c>
      <c r="F38" s="40">
        <v>0.81685728633790389</v>
      </c>
      <c r="G38" s="40">
        <v>0.8299144218606489</v>
      </c>
      <c r="H38" s="40">
        <v>0.8357452430943425</v>
      </c>
      <c r="I38" s="40">
        <v>0.84939977482343099</v>
      </c>
      <c r="J38" s="40">
        <v>0.80994276396180276</v>
      </c>
      <c r="K38" s="40">
        <v>-35.613503467003724</v>
      </c>
      <c r="L38" s="40">
        <v>-35.494371872452675</v>
      </c>
      <c r="M38" s="40">
        <v>-35.484786154673003</v>
      </c>
      <c r="N38" s="40">
        <v>-35.42563991874146</v>
      </c>
      <c r="O38" s="40">
        <v>-35.543752386118008</v>
      </c>
      <c r="P38" s="40">
        <v>-35.404350847748212</v>
      </c>
      <c r="Q38" s="40">
        <v>15.203265895693187</v>
      </c>
      <c r="R38" s="40">
        <v>15.384840259224616</v>
      </c>
      <c r="S38" s="40">
        <v>15.056361199704655</v>
      </c>
      <c r="T38" s="40">
        <v>15.553458802482108</v>
      </c>
      <c r="U38" s="40">
        <v>29.127474706683312</v>
      </c>
      <c r="V38" s="40">
        <v>30.644913228231065</v>
      </c>
      <c r="W38" s="40">
        <v>35.956592315857577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4385.1634835746354</v>
      </c>
      <c r="D39" s="40">
        <v>267.00873066046506</v>
      </c>
      <c r="E39" s="40">
        <v>321.43914649758165</v>
      </c>
      <c r="F39" s="40">
        <v>351.12447282922068</v>
      </c>
      <c r="G39" s="40">
        <v>307.43411735090046</v>
      </c>
      <c r="H39" s="40">
        <v>365.48448256378163</v>
      </c>
      <c r="I39" s="40">
        <v>352.49287589264338</v>
      </c>
      <c r="J39" s="40">
        <v>386.33145719366888</v>
      </c>
      <c r="K39" s="40">
        <v>374.81236304315058</v>
      </c>
      <c r="L39" s="40">
        <v>417.04578294601237</v>
      </c>
      <c r="M39" s="40">
        <v>457.88747999825739</v>
      </c>
      <c r="N39" s="40">
        <v>469.92710837085008</v>
      </c>
      <c r="O39" s="40">
        <v>481.81977757535009</v>
      </c>
      <c r="P39" s="40">
        <v>458.45241675932891</v>
      </c>
      <c r="Q39" s="40">
        <v>505.18002431430881</v>
      </c>
      <c r="R39" s="40">
        <v>530.31734839423189</v>
      </c>
      <c r="S39" s="40">
        <v>550.29947067723992</v>
      </c>
      <c r="T39" s="40">
        <v>548.89602846397656</v>
      </c>
      <c r="U39" s="40">
        <v>554.23754140162976</v>
      </c>
      <c r="V39" s="40">
        <v>596.57184821791645</v>
      </c>
      <c r="W39" s="40">
        <v>650.7593453367615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95.969053904985714</v>
      </c>
      <c r="D40" s="40">
        <v>10.668522212009991</v>
      </c>
      <c r="E40" s="40">
        <v>8.7836481170300065</v>
      </c>
      <c r="F40" s="40">
        <v>9.043425798340003</v>
      </c>
      <c r="G40" s="40">
        <v>8.9591551072600062</v>
      </c>
      <c r="H40" s="40">
        <v>8.4354129672599925</v>
      </c>
      <c r="I40" s="40">
        <v>8.2389712390400103</v>
      </c>
      <c r="J40" s="40">
        <v>9.392221336669996</v>
      </c>
      <c r="K40" s="40">
        <v>10.719303291860005</v>
      </c>
      <c r="L40" s="40">
        <v>7.9590082504499975</v>
      </c>
      <c r="M40" s="40">
        <v>8.019437619209997</v>
      </c>
      <c r="N40" s="40">
        <v>8.8039419301000095</v>
      </c>
      <c r="O40" s="40">
        <v>9.900831818130003</v>
      </c>
      <c r="P40" s="40">
        <v>8.6247556178899938</v>
      </c>
      <c r="Q40" s="40">
        <v>10.004310608429996</v>
      </c>
      <c r="R40" s="40">
        <v>10.470492383939991</v>
      </c>
      <c r="S40" s="40">
        <v>9.3208049367399912</v>
      </c>
      <c r="T40" s="40">
        <v>7.2215630747399979</v>
      </c>
      <c r="U40" s="40">
        <v>6.452934427659998</v>
      </c>
      <c r="V40" s="40">
        <v>7.409416833229999</v>
      </c>
      <c r="W40" s="40">
        <v>7.7793604358699984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18.415449825611738</v>
      </c>
      <c r="D41" s="40">
        <v>1.58723814743706</v>
      </c>
      <c r="E41" s="40">
        <v>0</v>
      </c>
      <c r="F41" s="40">
        <v>7.91150474321452</v>
      </c>
      <c r="G41" s="40">
        <v>0</v>
      </c>
      <c r="H41" s="40">
        <v>0</v>
      </c>
      <c r="I41" s="40">
        <v>1.3845956562210999</v>
      </c>
      <c r="J41" s="40">
        <v>2.3340611208404396</v>
      </c>
      <c r="K41" s="40">
        <v>0.32297719198476998</v>
      </c>
      <c r="L41" s="40">
        <v>0.91693990800038006</v>
      </c>
      <c r="M41" s="40">
        <v>1.5138809365827699</v>
      </c>
      <c r="N41" s="40">
        <v>1.62762951757494</v>
      </c>
      <c r="O41" s="40">
        <v>1.91932826285659</v>
      </c>
      <c r="P41" s="40">
        <v>0.55575694702505996</v>
      </c>
      <c r="Q41" s="40">
        <v>0.16794863528948001</v>
      </c>
      <c r="R41" s="40">
        <v>9.5183228255568508</v>
      </c>
      <c r="S41" s="40">
        <v>3.2754767384730199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103.3202042533772</v>
      </c>
      <c r="D43" s="50">
        <v>49.835489489571934</v>
      </c>
      <c r="E43" s="50">
        <v>39.338455830715169</v>
      </c>
      <c r="F43" s="50">
        <v>23.5083227257857</v>
      </c>
      <c r="G43" s="50">
        <v>2.4399369725014597</v>
      </c>
      <c r="H43" s="50">
        <v>0.88278227623991012</v>
      </c>
      <c r="I43" s="50">
        <v>0</v>
      </c>
      <c r="J43" s="50">
        <v>0</v>
      </c>
      <c r="K43" s="50">
        <v>0.84272530980951998</v>
      </c>
      <c r="L43" s="50">
        <v>0</v>
      </c>
      <c r="M43" s="50">
        <v>7.0345975162699999E-3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1658.8560310899682</v>
      </c>
      <c r="D44" s="40">
        <v>0</v>
      </c>
      <c r="E44" s="40">
        <v>0</v>
      </c>
      <c r="F44" s="40">
        <v>0</v>
      </c>
      <c r="G44" s="40">
        <v>0</v>
      </c>
      <c r="H44" s="40">
        <v>124.24537013621672</v>
      </c>
      <c r="I44" s="40">
        <v>126.46921118592465</v>
      </c>
      <c r="J44" s="40">
        <v>145.13687073236966</v>
      </c>
      <c r="K44" s="40">
        <v>148.45890714394193</v>
      </c>
      <c r="L44" s="40">
        <v>172.20973191663342</v>
      </c>
      <c r="M44" s="40">
        <v>201.74671226045083</v>
      </c>
      <c r="N44" s="40">
        <v>219.02435961168109</v>
      </c>
      <c r="O44" s="40">
        <v>238.24160204409429</v>
      </c>
      <c r="P44" s="40">
        <v>228.47058297958293</v>
      </c>
      <c r="Q44" s="40">
        <v>260.84810504328897</v>
      </c>
      <c r="R44" s="40">
        <v>296.84706404103616</v>
      </c>
      <c r="S44" s="40">
        <v>336.18607211354117</v>
      </c>
      <c r="T44" s="40">
        <v>352.80193659959974</v>
      </c>
      <c r="U44" s="40">
        <v>381.06965309427017</v>
      </c>
      <c r="V44" s="40">
        <v>430.63824523329407</v>
      </c>
      <c r="W44" s="40">
        <v>457.46998682273465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5861.6268589237015</v>
      </c>
      <c r="D45" s="46">
        <v>409.73728362458098</v>
      </c>
      <c r="E45" s="46">
        <v>443.46322738057773</v>
      </c>
      <c r="F45" s="46">
        <v>456.92899337226601</v>
      </c>
      <c r="G45" s="46">
        <v>360.63048377973604</v>
      </c>
      <c r="H45" s="46">
        <v>377.31235719579206</v>
      </c>
      <c r="I45" s="46">
        <v>298.97267249176127</v>
      </c>
      <c r="J45" s="46">
        <v>314.45916480319806</v>
      </c>
      <c r="K45" s="46">
        <v>276.89822666525481</v>
      </c>
      <c r="L45" s="46">
        <v>296.06251952334514</v>
      </c>
      <c r="M45" s="46">
        <v>321.76945244662812</v>
      </c>
      <c r="N45" s="46">
        <v>697.87467477907865</v>
      </c>
      <c r="O45" s="46">
        <v>706.84676711317047</v>
      </c>
      <c r="P45" s="46">
        <v>656.16910076806721</v>
      </c>
      <c r="Q45" s="46">
        <v>787.48591539329573</v>
      </c>
      <c r="R45" s="46">
        <v>1008.4334642015688</v>
      </c>
      <c r="S45" s="46">
        <v>1094.9224738565022</v>
      </c>
      <c r="T45" s="46">
        <v>1017.8354305283865</v>
      </c>
      <c r="U45" s="46">
        <v>1056.4471234664497</v>
      </c>
      <c r="V45" s="46">
        <v>1136.5093957355748</v>
      </c>
      <c r="W45" s="46">
        <v>1219.4013054416137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-6.1787645673119203</v>
      </c>
      <c r="D57" s="40">
        <v>0</v>
      </c>
      <c r="E57" s="40">
        <v>0</v>
      </c>
      <c r="F57" s="40">
        <v>-0.13897931960278007</v>
      </c>
      <c r="G57" s="40">
        <v>-0.30637039343566996</v>
      </c>
      <c r="H57" s="40">
        <v>-0.3328979572489098</v>
      </c>
      <c r="I57" s="40">
        <v>-0.35312436347137</v>
      </c>
      <c r="J57" s="40">
        <v>-0.38317894247014</v>
      </c>
      <c r="K57" s="40">
        <v>-0.43364306786436008</v>
      </c>
      <c r="L57" s="40">
        <v>-0.4885898951075201</v>
      </c>
      <c r="M57" s="40">
        <v>-0.53975933740544024</v>
      </c>
      <c r="N57" s="40">
        <v>-0.60078456180359008</v>
      </c>
      <c r="O57" s="40">
        <v>-0.6819881911332798</v>
      </c>
      <c r="P57" s="40">
        <v>-0.84265752656251003</v>
      </c>
      <c r="Q57" s="40">
        <v>-0.9611719106091603</v>
      </c>
      <c r="R57" s="40">
        <v>-1.1320958178622498</v>
      </c>
      <c r="S57" s="40">
        <v>-1.2861383712300491</v>
      </c>
      <c r="T57" s="40">
        <v>-1.5025494271597397</v>
      </c>
      <c r="U57" s="40">
        <v>-1.7586758005360408</v>
      </c>
      <c r="V57" s="40">
        <v>-1.9226053493334296</v>
      </c>
      <c r="W57" s="40">
        <v>-2.1356499588130804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13976.033460816576</v>
      </c>
      <c r="D58" s="46">
        <v>214.66342742274182</v>
      </c>
      <c r="E58" s="46">
        <v>213.19854251148149</v>
      </c>
      <c r="F58" s="46">
        <v>240.96610046059672</v>
      </c>
      <c r="G58" s="46">
        <v>476.21493348442851</v>
      </c>
      <c r="H58" s="46">
        <v>781.72883087458047</v>
      </c>
      <c r="I58" s="46">
        <v>1068.5417787453018</v>
      </c>
      <c r="J58" s="46">
        <v>1087.4281450712979</v>
      </c>
      <c r="K58" s="46">
        <v>1335.1580175832923</v>
      </c>
      <c r="L58" s="46">
        <v>1438.3341973368356</v>
      </c>
      <c r="M58" s="46">
        <v>1693.3971839164049</v>
      </c>
      <c r="N58" s="46">
        <v>1842.820394461532</v>
      </c>
      <c r="O58" s="46">
        <v>1968.9882852969931</v>
      </c>
      <c r="P58" s="46">
        <v>2297.0384321492184</v>
      </c>
      <c r="Q58" s="46">
        <v>2239.2190506011798</v>
      </c>
      <c r="R58" s="46">
        <v>2236.5620755038308</v>
      </c>
      <c r="S58" s="46">
        <v>2258.4317729697523</v>
      </c>
      <c r="T58" s="46">
        <v>2593.5557888157173</v>
      </c>
      <c r="U58" s="46">
        <v>2895.5498121056794</v>
      </c>
      <c r="V58" s="46">
        <v>2925.6421198520397</v>
      </c>
      <c r="W58" s="46">
        <v>3250.0123077644344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-4513.2375247968857</v>
      </c>
      <c r="D70" s="50">
        <v>-291.69472147962693</v>
      </c>
      <c r="E70" s="50">
        <v>-290.67557704041485</v>
      </c>
      <c r="F70" s="50">
        <v>-326.45673665912716</v>
      </c>
      <c r="G70" s="50">
        <v>-337.11805234848265</v>
      </c>
      <c r="H70" s="50">
        <v>-369.55886325201351</v>
      </c>
      <c r="I70" s="50">
        <v>-432.88520221840076</v>
      </c>
      <c r="J70" s="50">
        <v>-486.85233982459499</v>
      </c>
      <c r="K70" s="50">
        <v>-492.43733031682632</v>
      </c>
      <c r="L70" s="50">
        <v>-478.79585751424349</v>
      </c>
      <c r="M70" s="50">
        <v>-488.86108644351333</v>
      </c>
      <c r="N70" s="50">
        <v>-492.30581362449715</v>
      </c>
      <c r="O70" s="50">
        <v>-506.0920783764949</v>
      </c>
      <c r="P70" s="50">
        <v>-512.42966113647196</v>
      </c>
      <c r="Q70" s="50">
        <v>-503.85065764289493</v>
      </c>
      <c r="R70" s="50">
        <v>-505.65263980224569</v>
      </c>
      <c r="S70" s="50">
        <v>-506.22522790745109</v>
      </c>
      <c r="T70" s="50">
        <v>-476.68120419172243</v>
      </c>
      <c r="U70" s="50">
        <v>-475.02541108368581</v>
      </c>
      <c r="V70" s="50">
        <v>-443.16623799812072</v>
      </c>
      <c r="W70" s="50">
        <v>-504.85122021132162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2085.9629888280151</v>
      </c>
      <c r="D71" s="50">
        <v>84.22291953663202</v>
      </c>
      <c r="E71" s="50">
        <v>89.492954726590511</v>
      </c>
      <c r="F71" s="50">
        <v>93.564592136462494</v>
      </c>
      <c r="G71" s="50">
        <v>86.402227113098405</v>
      </c>
      <c r="H71" s="50">
        <v>137.78859542806973</v>
      </c>
      <c r="I71" s="50">
        <v>122.78196571553845</v>
      </c>
      <c r="J71" s="50">
        <v>130.97671859063652</v>
      </c>
      <c r="K71" s="50">
        <v>140.59687578104428</v>
      </c>
      <c r="L71" s="50">
        <v>184.3899333348356</v>
      </c>
      <c r="M71" s="50">
        <v>201.41358779431621</v>
      </c>
      <c r="N71" s="50">
        <v>223.55734725613829</v>
      </c>
      <c r="O71" s="50">
        <v>233.2955249003424</v>
      </c>
      <c r="P71" s="50">
        <v>249.57338148009828</v>
      </c>
      <c r="Q71" s="50">
        <v>290.47723880241125</v>
      </c>
      <c r="R71" s="50">
        <v>319.31962359349342</v>
      </c>
      <c r="S71" s="50">
        <v>365.30722233435716</v>
      </c>
      <c r="T71" s="50">
        <v>416.63911869459287</v>
      </c>
      <c r="U71" s="50">
        <v>450.27099182873803</v>
      </c>
      <c r="V71" s="50">
        <v>496.28108721941845</v>
      </c>
      <c r="W71" s="50">
        <v>563.38700764547252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-2427.2745359688697</v>
      </c>
      <c r="D72" s="46">
        <v>-207.47180194299492</v>
      </c>
      <c r="E72" s="46">
        <v>-201.18262231382434</v>
      </c>
      <c r="F72" s="46">
        <v>-232.89214452266467</v>
      </c>
      <c r="G72" s="46">
        <v>-250.71582523538424</v>
      </c>
      <c r="H72" s="46">
        <v>-231.77026782394378</v>
      </c>
      <c r="I72" s="46">
        <v>-310.10323650286233</v>
      </c>
      <c r="J72" s="46">
        <v>-355.87562123395844</v>
      </c>
      <c r="K72" s="46">
        <v>-351.84045453578204</v>
      </c>
      <c r="L72" s="46">
        <v>-294.40592417940786</v>
      </c>
      <c r="M72" s="46">
        <v>-287.44749864919709</v>
      </c>
      <c r="N72" s="46">
        <v>-268.74846636835889</v>
      </c>
      <c r="O72" s="46">
        <v>-272.7965534761525</v>
      </c>
      <c r="P72" s="46">
        <v>-262.85627965637366</v>
      </c>
      <c r="Q72" s="46">
        <v>-213.37341884048368</v>
      </c>
      <c r="R72" s="46">
        <v>-186.33301620875227</v>
      </c>
      <c r="S72" s="46">
        <v>-140.91800557309392</v>
      </c>
      <c r="T72" s="46">
        <v>-60.042085497129563</v>
      </c>
      <c r="U72" s="46">
        <v>-24.754419254947777</v>
      </c>
      <c r="V72" s="46">
        <v>53.114849221297732</v>
      </c>
      <c r="W72" s="46">
        <v>58.535787434150905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29225.50670379501</v>
      </c>
      <c r="D79" s="60">
        <v>1320.5829056098924</v>
      </c>
      <c r="E79" s="60">
        <v>1380.848360846433</v>
      </c>
      <c r="F79" s="60">
        <v>1437.1349340193028</v>
      </c>
      <c r="G79" s="60">
        <v>1585.7670582477454</v>
      </c>
      <c r="H79" s="60">
        <v>2211.0930652492666</v>
      </c>
      <c r="I79" s="60">
        <v>2411.2902516701042</v>
      </c>
      <c r="J79" s="60">
        <v>2317.5698103019531</v>
      </c>
      <c r="K79" s="60">
        <v>2487.4990974851294</v>
      </c>
      <c r="L79" s="60">
        <v>2539.5266961309467</v>
      </c>
      <c r="M79" s="60">
        <v>2737.7074263518575</v>
      </c>
      <c r="N79" s="60">
        <v>3282.4291824743436</v>
      </c>
      <c r="O79" s="60">
        <v>3475.9960390010988</v>
      </c>
      <c r="P79" s="60">
        <v>3806.627756876394</v>
      </c>
      <c r="Q79" s="60">
        <v>4041.0978182841041</v>
      </c>
      <c r="R79" s="60">
        <v>4230.3965317255079</v>
      </c>
      <c r="S79" s="60">
        <v>4468.8578409857691</v>
      </c>
      <c r="T79" s="60">
        <v>4867.963054107885</v>
      </c>
      <c r="U79" s="60">
        <v>5050.6376765227333</v>
      </c>
      <c r="V79" s="60">
        <v>5111.6132989587068</v>
      </c>
      <c r="W79" s="60">
        <v>5637.0396201750609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18959.11706095481</v>
      </c>
      <c r="D80" s="40">
        <v>499.68735363542396</v>
      </c>
      <c r="E80" s="40">
        <v>541.87480974846153</v>
      </c>
      <c r="F80" s="40">
        <v>577.70790677880086</v>
      </c>
      <c r="G80" s="40">
        <v>880.81672383139505</v>
      </c>
      <c r="H80" s="40">
        <v>1228.1064807207251</v>
      </c>
      <c r="I80" s="40">
        <v>1666.2411704713509</v>
      </c>
      <c r="J80" s="40">
        <v>1560.8348224626964</v>
      </c>
      <c r="K80" s="40">
        <v>1821.5943862028314</v>
      </c>
      <c r="L80" s="40">
        <v>1866.7726318296529</v>
      </c>
      <c r="M80" s="40">
        <v>2181.4553339170593</v>
      </c>
      <c r="N80" s="40">
        <v>2312.4471997541073</v>
      </c>
      <c r="O80" s="40">
        <v>2478.2777580911916</v>
      </c>
      <c r="P80" s="40">
        <v>2834.4247886261774</v>
      </c>
      <c r="Q80" s="40">
        <v>2797.9562590667088</v>
      </c>
      <c r="R80" s="40">
        <v>2802.0356450207246</v>
      </c>
      <c r="S80" s="40">
        <v>2840.586155605441</v>
      </c>
      <c r="T80" s="40">
        <v>3224.9056465037138</v>
      </c>
      <c r="U80" s="40">
        <v>3572.8111227080572</v>
      </c>
      <c r="V80" s="40">
        <v>3476.8703257884263</v>
      </c>
      <c r="W80" s="40">
        <v>3924.0042682518988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10453.767567447765</v>
      </c>
      <c r="D81" s="40">
        <v>820.89555197446828</v>
      </c>
      <c r="E81" s="40">
        <v>838.97780032561184</v>
      </c>
      <c r="F81" s="40">
        <v>859.54736207366523</v>
      </c>
      <c r="G81" s="40">
        <v>705.35160878002728</v>
      </c>
      <c r="H81" s="40">
        <v>1011.906354493995</v>
      </c>
      <c r="I81" s="40">
        <v>774.09094042875074</v>
      </c>
      <c r="J81" s="40">
        <v>785.87066667346846</v>
      </c>
      <c r="K81" s="40">
        <v>695.12869787477416</v>
      </c>
      <c r="L81" s="40">
        <v>702.06110678317111</v>
      </c>
      <c r="M81" s="40">
        <v>585.63833329154784</v>
      </c>
      <c r="N81" s="40">
        <v>999.44628713004818</v>
      </c>
      <c r="O81" s="40">
        <v>1027.2608006689368</v>
      </c>
      <c r="P81" s="40">
        <v>1001.8236999386229</v>
      </c>
      <c r="Q81" s="40">
        <v>1201.8571304683742</v>
      </c>
      <c r="R81" s="40">
        <v>1458.1380425848649</v>
      </c>
      <c r="S81" s="40">
        <v>1658.1270531889556</v>
      </c>
      <c r="T81" s="40">
        <v>1672.9911528989751</v>
      </c>
      <c r="U81" s="40">
        <v>1507.8410649976859</v>
      </c>
      <c r="V81" s="40">
        <v>1664.7168631507732</v>
      </c>
      <c r="W81" s="40">
        <v>1743.143194712512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29712.04008270126</v>
      </c>
      <c r="D84" s="63"/>
      <c r="E84" s="64">
        <v>486.53337890624999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17937.840695341787</v>
      </c>
      <c r="D88" s="67">
        <v>7264.4147019455104</v>
      </c>
      <c r="E88" s="67">
        <v>5293.0779845260604</v>
      </c>
      <c r="F88" s="67">
        <v>5022.4611636762693</v>
      </c>
      <c r="G88" s="67">
        <v>277.2650730826399</v>
      </c>
      <c r="H88" s="67">
        <v>80.621772111310008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220965.7331717668</v>
      </c>
      <c r="D89" s="67">
        <v>24972.703280105023</v>
      </c>
      <c r="E89" s="67">
        <v>26003.145780511921</v>
      </c>
      <c r="F89" s="67">
        <v>26278.063060692541</v>
      </c>
      <c r="G89" s="67">
        <v>27924.081838678103</v>
      </c>
      <c r="H89" s="67">
        <v>17481.779071538196</v>
      </c>
      <c r="I89" s="67">
        <v>14671.40610416625</v>
      </c>
      <c r="J89" s="67">
        <v>14279.425010109526</v>
      </c>
      <c r="K89" s="67">
        <v>12158.446809282579</v>
      </c>
      <c r="L89" s="67">
        <v>9758.3144746805228</v>
      </c>
      <c r="M89" s="67">
        <v>6535.5775345936272</v>
      </c>
      <c r="N89" s="67">
        <v>6075.1370684026451</v>
      </c>
      <c r="O89" s="67">
        <v>5710.1119940166845</v>
      </c>
      <c r="P89" s="67">
        <v>5281.5779866969033</v>
      </c>
      <c r="Q89" s="67">
        <v>4931.8366553584456</v>
      </c>
      <c r="R89" s="67">
        <v>4508.6920153621741</v>
      </c>
      <c r="S89" s="67">
        <v>4725.9725202571353</v>
      </c>
      <c r="T89" s="67">
        <v>4324.4654369116151</v>
      </c>
      <c r="U89" s="67">
        <v>2131.2676148028604</v>
      </c>
      <c r="V89" s="67">
        <v>1775.1674946078397</v>
      </c>
      <c r="W89" s="67">
        <v>1438.5614209921994</v>
      </c>
    </row>
    <row r="90" spans="1:28" ht="15.75" x14ac:dyDescent="0.25">
      <c r="B90" s="44" t="s">
        <v>78</v>
      </c>
      <c r="C90" s="67">
        <v>146867.26125902135</v>
      </c>
      <c r="D90" s="67">
        <v>2412.5229946749882</v>
      </c>
      <c r="E90" s="67">
        <v>2910.4825851827491</v>
      </c>
      <c r="F90" s="67">
        <v>3368.5716224244784</v>
      </c>
      <c r="G90" s="67">
        <v>3958.4939195001598</v>
      </c>
      <c r="H90" s="67">
        <v>4451.1452892433399</v>
      </c>
      <c r="I90" s="67">
        <v>4905.4610477321694</v>
      </c>
      <c r="J90" s="67">
        <v>5473.3379008063785</v>
      </c>
      <c r="K90" s="67">
        <v>6091.0998366234617</v>
      </c>
      <c r="L90" s="67">
        <v>6731.3094089375281</v>
      </c>
      <c r="M90" s="67">
        <v>7359.0561514222181</v>
      </c>
      <c r="N90" s="67">
        <v>7907.8256403772848</v>
      </c>
      <c r="O90" s="67">
        <v>8409.4838627534555</v>
      </c>
      <c r="P90" s="67">
        <v>8827.9208955372123</v>
      </c>
      <c r="Q90" s="67">
        <v>9289.0540048646199</v>
      </c>
      <c r="R90" s="67">
        <v>9732.8487647446018</v>
      </c>
      <c r="S90" s="67">
        <v>9986.1000018259365</v>
      </c>
      <c r="T90" s="67">
        <v>10422.931264586721</v>
      </c>
      <c r="U90" s="67">
        <v>11033.241539582956</v>
      </c>
      <c r="V90" s="67">
        <v>11569.645822661278</v>
      </c>
      <c r="W90" s="67">
        <v>12026.728705539814</v>
      </c>
    </row>
    <row r="91" spans="1:28" ht="15.75" x14ac:dyDescent="0.25">
      <c r="B91" s="44" t="s">
        <v>79</v>
      </c>
      <c r="C91" s="67">
        <v>32363.071230882721</v>
      </c>
      <c r="D91" s="67">
        <v>1441.3156082802664</v>
      </c>
      <c r="E91" s="67">
        <v>1684.8796360997248</v>
      </c>
      <c r="F91" s="67">
        <v>2597.090421564184</v>
      </c>
      <c r="G91" s="67">
        <v>3062.7823245891532</v>
      </c>
      <c r="H91" s="67">
        <v>2434.2425113034114</v>
      </c>
      <c r="I91" s="67">
        <v>2264.4397323874318</v>
      </c>
      <c r="J91" s="67">
        <v>2228.7913546002328</v>
      </c>
      <c r="K91" s="67">
        <v>2212.9949149010408</v>
      </c>
      <c r="L91" s="67">
        <v>2148.8238633345727</v>
      </c>
      <c r="M91" s="67">
        <v>1655.8914459565017</v>
      </c>
      <c r="N91" s="67">
        <v>1204.0399518499021</v>
      </c>
      <c r="O91" s="67">
        <v>1185.1010229767217</v>
      </c>
      <c r="P91" s="67">
        <v>1172.1354900078825</v>
      </c>
      <c r="Q91" s="67">
        <v>1159.767943749162</v>
      </c>
      <c r="R91" s="67">
        <v>1145.4971882073023</v>
      </c>
      <c r="S91" s="67">
        <v>1131.5210846396124</v>
      </c>
      <c r="T91" s="67">
        <v>924.70087029144247</v>
      </c>
      <c r="U91" s="67">
        <v>914.16941419429259</v>
      </c>
      <c r="V91" s="67">
        <v>904.00053715322144</v>
      </c>
      <c r="W91" s="67">
        <v>890.88591479666206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220686.16002423776</v>
      </c>
      <c r="D93" s="67">
        <v>9498.6890043442054</v>
      </c>
      <c r="E93" s="67">
        <v>10507.821604475659</v>
      </c>
      <c r="F93" s="67">
        <v>11088.184427403898</v>
      </c>
      <c r="G93" s="67">
        <v>9924.2682460729247</v>
      </c>
      <c r="H93" s="67">
        <v>12184.899136350243</v>
      </c>
      <c r="I93" s="67">
        <v>11255.521488981702</v>
      </c>
      <c r="J93" s="67">
        <v>11694.002251807871</v>
      </c>
      <c r="K93" s="67">
        <v>10802.848088635265</v>
      </c>
      <c r="L93" s="67">
        <v>11642.685908497611</v>
      </c>
      <c r="M93" s="67">
        <v>12384.43016974463</v>
      </c>
      <c r="N93" s="67">
        <v>12093.922677970868</v>
      </c>
      <c r="O93" s="67">
        <v>11874.466168966896</v>
      </c>
      <c r="P93" s="67">
        <v>10344.538311873344</v>
      </c>
      <c r="Q93" s="67">
        <v>10655.769591686478</v>
      </c>
      <c r="R93" s="67">
        <v>10981.426701034132</v>
      </c>
      <c r="S93" s="67">
        <v>11277.971851115974</v>
      </c>
      <c r="T93" s="67">
        <v>10809.177219986686</v>
      </c>
      <c r="U93" s="67">
        <v>10560.353732771036</v>
      </c>
      <c r="V93" s="67">
        <v>10767.55820336937</v>
      </c>
      <c r="W93" s="67">
        <v>10337.625239148947</v>
      </c>
    </row>
    <row r="94" spans="1:28" ht="15.75" x14ac:dyDescent="0.25">
      <c r="B94" s="44" t="s">
        <v>82</v>
      </c>
      <c r="C94" s="67">
        <v>205721.21432415518</v>
      </c>
      <c r="D94" s="67">
        <v>1222.8199867358899</v>
      </c>
      <c r="E94" s="67">
        <v>1271.12004083277</v>
      </c>
      <c r="F94" s="67">
        <v>1467.39725131416</v>
      </c>
      <c r="G94" s="67">
        <v>5576.0524776880529</v>
      </c>
      <c r="H94" s="67">
        <v>6754.0074698615135</v>
      </c>
      <c r="I94" s="67">
        <v>8332.5944796893509</v>
      </c>
      <c r="J94" s="67">
        <v>8316.9185347411658</v>
      </c>
      <c r="K94" s="67">
        <v>8608.2209447760906</v>
      </c>
      <c r="L94" s="67">
        <v>8755.0826281672998</v>
      </c>
      <c r="M94" s="67">
        <v>10089.650389959632</v>
      </c>
      <c r="N94" s="67">
        <v>11246.285265249087</v>
      </c>
      <c r="O94" s="67">
        <v>11220.921457879411</v>
      </c>
      <c r="P94" s="67">
        <v>14291.721432409329</v>
      </c>
      <c r="Q94" s="67">
        <v>14274.992196222271</v>
      </c>
      <c r="R94" s="67">
        <v>14252.424157646019</v>
      </c>
      <c r="S94" s="67">
        <v>14227.577517412519</v>
      </c>
      <c r="T94" s="67">
        <v>16399.825625367674</v>
      </c>
      <c r="U94" s="67">
        <v>16397.16702966372</v>
      </c>
      <c r="V94" s="67">
        <v>16372.434681075511</v>
      </c>
      <c r="W94" s="67">
        <v>16644.000757463731</v>
      </c>
    </row>
    <row r="95" spans="1:28" ht="15.75" x14ac:dyDescent="0.25">
      <c r="B95" s="44" t="s">
        <v>83</v>
      </c>
      <c r="C95" s="67">
        <v>362831.96436388337</v>
      </c>
      <c r="D95" s="67">
        <v>9161.5441633225782</v>
      </c>
      <c r="E95" s="67">
        <v>9201.4483674837884</v>
      </c>
      <c r="F95" s="67">
        <v>9691.761126015741</v>
      </c>
      <c r="G95" s="67">
        <v>9997.5657068980072</v>
      </c>
      <c r="H95" s="67">
        <v>15884.936509662948</v>
      </c>
      <c r="I95" s="67">
        <v>18301.36855391692</v>
      </c>
      <c r="J95" s="67">
        <v>18305.240690174902</v>
      </c>
      <c r="K95" s="67">
        <v>18388.138998507395</v>
      </c>
      <c r="L95" s="67">
        <v>18345.069994225945</v>
      </c>
      <c r="M95" s="67">
        <v>20172.654806374674</v>
      </c>
      <c r="N95" s="67">
        <v>20180.141995491951</v>
      </c>
      <c r="O95" s="67">
        <v>21711.315321865004</v>
      </c>
      <c r="P95" s="67">
        <v>21609.975529085943</v>
      </c>
      <c r="Q95" s="67">
        <v>21629.420596124935</v>
      </c>
      <c r="R95" s="67">
        <v>21641.513636950913</v>
      </c>
      <c r="S95" s="67">
        <v>21750.756763896654</v>
      </c>
      <c r="T95" s="67">
        <v>21662.391338939105</v>
      </c>
      <c r="U95" s="67">
        <v>21661.400250865605</v>
      </c>
      <c r="V95" s="67">
        <v>21660.578996281914</v>
      </c>
      <c r="W95" s="67">
        <v>21874.741017798486</v>
      </c>
    </row>
    <row r="96" spans="1:28" ht="15.75" x14ac:dyDescent="0.25">
      <c r="B96" s="44" t="s">
        <v>84</v>
      </c>
      <c r="C96" s="67">
        <v>105893.15872725443</v>
      </c>
      <c r="D96" s="67">
        <v>3680.90148030613</v>
      </c>
      <c r="E96" s="67">
        <v>3648.5404019647585</v>
      </c>
      <c r="F96" s="67">
        <v>3161.6769498075168</v>
      </c>
      <c r="G96" s="67">
        <v>3058.5904474122181</v>
      </c>
      <c r="H96" s="67">
        <v>2950.8225658720471</v>
      </c>
      <c r="I96" s="67">
        <v>2962.4007488042903</v>
      </c>
      <c r="J96" s="67">
        <v>2965.4050639361681</v>
      </c>
      <c r="K96" s="67">
        <v>5805.1080348479381</v>
      </c>
      <c r="L96" s="67">
        <v>5798.4884121722953</v>
      </c>
      <c r="M96" s="67">
        <v>5756.1406492510077</v>
      </c>
      <c r="N96" s="67">
        <v>5723.9102739346063</v>
      </c>
      <c r="O96" s="67">
        <v>5759.1286108857485</v>
      </c>
      <c r="P96" s="67">
        <v>5767.3882198965175</v>
      </c>
      <c r="Q96" s="67">
        <v>5733.5032187828274</v>
      </c>
      <c r="R96" s="67">
        <v>5736.2257763856978</v>
      </c>
      <c r="S96" s="67">
        <v>5725.1424703924613</v>
      </c>
      <c r="T96" s="67">
        <v>5770.8713832544181</v>
      </c>
      <c r="U96" s="67">
        <v>8290.540559438261</v>
      </c>
      <c r="V96" s="67">
        <v>8354.4140091310383</v>
      </c>
      <c r="W96" s="67">
        <v>9243.9594507784932</v>
      </c>
    </row>
    <row r="97" spans="2:23" ht="15.75" x14ac:dyDescent="0.25">
      <c r="B97" s="45" t="s">
        <v>17</v>
      </c>
      <c r="C97" s="46">
        <v>1386437.5367248494</v>
      </c>
      <c r="D97" s="67">
        <v>65390.728853561406</v>
      </c>
      <c r="E97" s="67">
        <v>66131.733053038421</v>
      </c>
      <c r="F97" s="67">
        <v>68058.749632017993</v>
      </c>
      <c r="G97" s="67">
        <v>68846.483704462502</v>
      </c>
      <c r="H97" s="67">
        <v>67246.284332747076</v>
      </c>
      <c r="I97" s="67">
        <v>67663.678041225357</v>
      </c>
      <c r="J97" s="67">
        <v>67981.839860284788</v>
      </c>
      <c r="K97" s="67">
        <v>68748.838179442668</v>
      </c>
      <c r="L97" s="67">
        <v>67639.458039085977</v>
      </c>
      <c r="M97" s="67">
        <v>68363.497814357892</v>
      </c>
      <c r="N97" s="67">
        <v>68815.593296792053</v>
      </c>
      <c r="O97" s="67">
        <v>70042.390777578708</v>
      </c>
      <c r="P97" s="67">
        <v>70962.757258458209</v>
      </c>
      <c r="Q97" s="67">
        <v>71045.724130541363</v>
      </c>
      <c r="R97" s="67">
        <v>71328.206764367758</v>
      </c>
      <c r="S97" s="67">
        <v>71452.053547737931</v>
      </c>
      <c r="T97" s="67">
        <v>70969.090101402457</v>
      </c>
      <c r="U97" s="67">
        <v>71539.817081863541</v>
      </c>
      <c r="V97" s="67">
        <v>71659.892583353547</v>
      </c>
      <c r="W97" s="67">
        <v>72550.719672530016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19B1-A162-4574-BED8-AFCC81EA1BD9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105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755.53818023065594</v>
      </c>
      <c r="D20" s="40">
        <v>82.430148495363881</v>
      </c>
      <c r="E20" s="40">
        <v>52.561191130571636</v>
      </c>
      <c r="F20" s="40">
        <v>48.595322497781972</v>
      </c>
      <c r="G20" s="40">
        <v>116.37418277683398</v>
      </c>
      <c r="H20" s="40">
        <v>122.24807452413191</v>
      </c>
      <c r="I20" s="40">
        <v>89.866968652244566</v>
      </c>
      <c r="J20" s="40">
        <v>91.151097026416295</v>
      </c>
      <c r="K20" s="40">
        <v>65.566166072534116</v>
      </c>
      <c r="L20" s="40">
        <v>75.313865095525586</v>
      </c>
      <c r="M20" s="40">
        <v>69.379956023454255</v>
      </c>
      <c r="N20" s="40">
        <v>65.710528175391175</v>
      </c>
      <c r="O20" s="40">
        <v>57.978279583366998</v>
      </c>
      <c r="P20" s="40">
        <v>52.268807391923374</v>
      </c>
      <c r="Q20" s="40">
        <v>56.823516605532653</v>
      </c>
      <c r="R20" s="40">
        <v>63.693027840396262</v>
      </c>
      <c r="S20" s="40">
        <v>85.28198286216066</v>
      </c>
      <c r="T20" s="40">
        <v>85.953614690256998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59.014221400643073</v>
      </c>
      <c r="D21" s="40">
        <v>6.6336897625999987</v>
      </c>
      <c r="E21" s="40">
        <v>6.683927080980002</v>
      </c>
      <c r="F21" s="40">
        <v>8.9591294952999956</v>
      </c>
      <c r="G21" s="40">
        <v>3.881135647340002</v>
      </c>
      <c r="H21" s="40">
        <v>5.0187856765000012</v>
      </c>
      <c r="I21" s="40">
        <v>6.4442192961500009</v>
      </c>
      <c r="J21" s="40">
        <v>5.9512816719399995</v>
      </c>
      <c r="K21" s="40">
        <v>5.3739003898700011</v>
      </c>
      <c r="L21" s="40">
        <v>4.8019642742100004</v>
      </c>
      <c r="M21" s="40">
        <v>5.7892255743799987</v>
      </c>
      <c r="N21" s="40">
        <v>5.3021634557400006</v>
      </c>
      <c r="O21" s="40">
        <v>5.2352803074500001</v>
      </c>
      <c r="P21" s="40">
        <v>5.4136899914699992</v>
      </c>
      <c r="Q21" s="40">
        <v>5.4109039249600004</v>
      </c>
      <c r="R21" s="40">
        <v>5.5316158379299996</v>
      </c>
      <c r="S21" s="40">
        <v>8.1800572979699986</v>
      </c>
      <c r="T21" s="40">
        <v>6.3201177823599997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815.80978788419486</v>
      </c>
      <c r="D22" s="40">
        <v>196.56300746180682</v>
      </c>
      <c r="E22" s="40">
        <v>198.8443512644327</v>
      </c>
      <c r="F22" s="40">
        <v>196.25198906556193</v>
      </c>
      <c r="G22" s="40">
        <v>131.86204236604078</v>
      </c>
      <c r="H22" s="40">
        <v>75.577433406284399</v>
      </c>
      <c r="I22" s="40">
        <v>40.599230638209335</v>
      </c>
      <c r="J22" s="40">
        <v>44.867903998531773</v>
      </c>
      <c r="K22" s="40">
        <v>33.03478318650648</v>
      </c>
      <c r="L22" s="40">
        <v>30.668036745934128</v>
      </c>
      <c r="M22" s="40">
        <v>18.618681036460178</v>
      </c>
      <c r="N22" s="40">
        <v>12.001697674453562</v>
      </c>
      <c r="O22" s="40">
        <v>9.6625625263166999</v>
      </c>
      <c r="P22" s="40">
        <v>6.5885350125747486</v>
      </c>
      <c r="Q22" s="40">
        <v>9.0390717813765118</v>
      </c>
      <c r="R22" s="40">
        <v>11.745259217173817</v>
      </c>
      <c r="S22" s="40">
        <v>14.70375376917718</v>
      </c>
      <c r="T22" s="40">
        <v>17.57665614444916</v>
      </c>
      <c r="U22" s="40">
        <v>8.8733437162293907</v>
      </c>
      <c r="V22" s="40">
        <v>8.9411620666494311</v>
      </c>
      <c r="W22" s="40">
        <v>14.758143706362103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215.53097175325684</v>
      </c>
      <c r="D23" s="40">
        <v>33.328083080150002</v>
      </c>
      <c r="E23" s="40">
        <v>34.571244709959998</v>
      </c>
      <c r="F23" s="40">
        <v>36.097820426330017</v>
      </c>
      <c r="G23" s="40">
        <v>49.282528949249965</v>
      </c>
      <c r="H23" s="40">
        <v>37.368686658109993</v>
      </c>
      <c r="I23" s="40">
        <v>21.474743789199994</v>
      </c>
      <c r="J23" s="40">
        <v>20.498344839969999</v>
      </c>
      <c r="K23" s="40">
        <v>22.250628211130032</v>
      </c>
      <c r="L23" s="40">
        <v>11.097547821879997</v>
      </c>
      <c r="M23" s="40">
        <v>7.2903766879000003</v>
      </c>
      <c r="N23" s="40">
        <v>3.6819810792600003</v>
      </c>
      <c r="O23" s="40">
        <v>3.7665729872600004</v>
      </c>
      <c r="P23" s="40">
        <v>1.7254963494400004</v>
      </c>
      <c r="Q23" s="40">
        <v>2.3137350671200001</v>
      </c>
      <c r="R23" s="40">
        <v>2.8208223286199998</v>
      </c>
      <c r="S23" s="40">
        <v>3.63379893818</v>
      </c>
      <c r="T23" s="40">
        <v>3.4723677448700001</v>
      </c>
      <c r="U23" s="40">
        <v>1.3738734882099999</v>
      </c>
      <c r="V23" s="40">
        <v>1.0775415756799998</v>
      </c>
      <c r="W23" s="40">
        <v>2.0342827894799997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1845.8931612687509</v>
      </c>
      <c r="D24" s="46">
        <v>318.95492879992071</v>
      </c>
      <c r="E24" s="46">
        <v>292.66071418594436</v>
      </c>
      <c r="F24" s="46">
        <v>289.90426148497392</v>
      </c>
      <c r="G24" s="46">
        <v>301.39988973946475</v>
      </c>
      <c r="H24" s="46">
        <v>240.21298026502632</v>
      </c>
      <c r="I24" s="46">
        <v>158.3851623758039</v>
      </c>
      <c r="J24" s="46">
        <v>162.46862753685807</v>
      </c>
      <c r="K24" s="46">
        <v>126.22547786004064</v>
      </c>
      <c r="L24" s="46">
        <v>121.88141393754972</v>
      </c>
      <c r="M24" s="46">
        <v>101.07823932219443</v>
      </c>
      <c r="N24" s="46">
        <v>86.696370384844741</v>
      </c>
      <c r="O24" s="46">
        <v>76.642695404393706</v>
      </c>
      <c r="P24" s="46">
        <v>65.996528745408128</v>
      </c>
      <c r="Q24" s="46">
        <v>73.587227378989169</v>
      </c>
      <c r="R24" s="46">
        <v>83.790725224120067</v>
      </c>
      <c r="S24" s="46">
        <v>111.79959286748783</v>
      </c>
      <c r="T24" s="46">
        <v>113.32275636193616</v>
      </c>
      <c r="U24" s="46">
        <v>10.247217204439391</v>
      </c>
      <c r="V24" s="46">
        <v>10.018703642329431</v>
      </c>
      <c r="W24" s="46">
        <v>16.792426495842104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1546.7439869680109</v>
      </c>
      <c r="D27" s="40">
        <v>286.498611005501</v>
      </c>
      <c r="E27" s="40">
        <v>223.03627960759533</v>
      </c>
      <c r="F27" s="40">
        <v>184.53198465838233</v>
      </c>
      <c r="G27" s="40">
        <v>187.62312095727569</v>
      </c>
      <c r="H27" s="40">
        <v>198.34018131852613</v>
      </c>
      <c r="I27" s="40">
        <v>144.72926268145702</v>
      </c>
      <c r="J27" s="40">
        <v>147.64306871127977</v>
      </c>
      <c r="K27" s="40">
        <v>104.45656673066897</v>
      </c>
      <c r="L27" s="40">
        <v>111.95067933638774</v>
      </c>
      <c r="M27" s="40">
        <v>103.66132676968115</v>
      </c>
      <c r="N27" s="40">
        <v>98.23967634796756</v>
      </c>
      <c r="O27" s="40">
        <v>87.596228396917908</v>
      </c>
      <c r="P27" s="40">
        <v>77.881112989531729</v>
      </c>
      <c r="Q27" s="40">
        <v>87.209273052567326</v>
      </c>
      <c r="R27" s="40">
        <v>98.535146133113741</v>
      </c>
      <c r="S27" s="40">
        <v>133.6703835130171</v>
      </c>
      <c r="T27" s="40">
        <v>136.86402908080728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3901.820232362149</v>
      </c>
      <c r="D28" s="40">
        <v>901.11504868355871</v>
      </c>
      <c r="E28" s="40">
        <v>925.83904104688133</v>
      </c>
      <c r="F28" s="40">
        <v>929.16802046361306</v>
      </c>
      <c r="G28" s="40">
        <v>666.81603239860192</v>
      </c>
      <c r="H28" s="40">
        <v>374.23100084616311</v>
      </c>
      <c r="I28" s="40">
        <v>197.14312889812365</v>
      </c>
      <c r="J28" s="40">
        <v>218.20612140553314</v>
      </c>
      <c r="K28" s="40">
        <v>168.76288311045775</v>
      </c>
      <c r="L28" s="40">
        <v>142.38372221695812</v>
      </c>
      <c r="M28" s="40">
        <v>87.361976865242625</v>
      </c>
      <c r="N28" s="40">
        <v>58.172891261143036</v>
      </c>
      <c r="O28" s="40">
        <v>48.628102077682776</v>
      </c>
      <c r="P28" s="40">
        <v>34.388278398601784</v>
      </c>
      <c r="Q28" s="40">
        <v>46.244524406811607</v>
      </c>
      <c r="R28" s="40">
        <v>62.419890608150055</v>
      </c>
      <c r="S28" s="40">
        <v>81.545654822826876</v>
      </c>
      <c r="T28" s="40">
        <v>84.99779430003467</v>
      </c>
      <c r="U28" s="40">
        <v>53.963805972743039</v>
      </c>
      <c r="V28" s="40">
        <v>53.727329405440116</v>
      </c>
      <c r="W28" s="40">
        <v>90.135569929971268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5448.5642193301601</v>
      </c>
      <c r="D29" s="46">
        <v>1187.6136596890597</v>
      </c>
      <c r="E29" s="46">
        <v>1148.8753206544766</v>
      </c>
      <c r="F29" s="46">
        <v>1113.7000051219954</v>
      </c>
      <c r="G29" s="46">
        <v>854.43915335587758</v>
      </c>
      <c r="H29" s="46">
        <v>572.57118216468928</v>
      </c>
      <c r="I29" s="46">
        <v>341.87239157958066</v>
      </c>
      <c r="J29" s="46">
        <v>365.84919011681291</v>
      </c>
      <c r="K29" s="46">
        <v>273.21944984112673</v>
      </c>
      <c r="L29" s="46">
        <v>254.33440155334586</v>
      </c>
      <c r="M29" s="46">
        <v>191.02330363492376</v>
      </c>
      <c r="N29" s="46">
        <v>156.4125676091106</v>
      </c>
      <c r="O29" s="46">
        <v>136.22433047460069</v>
      </c>
      <c r="P29" s="46">
        <v>112.26939138813351</v>
      </c>
      <c r="Q29" s="46">
        <v>133.45379745937893</v>
      </c>
      <c r="R29" s="46">
        <v>160.9550367412638</v>
      </c>
      <c r="S29" s="46">
        <v>215.21603833584396</v>
      </c>
      <c r="T29" s="46">
        <v>221.86182338084194</v>
      </c>
      <c r="U29" s="46">
        <v>53.963805972743039</v>
      </c>
      <c r="V29" s="46">
        <v>53.727329405440116</v>
      </c>
      <c r="W29" s="46">
        <v>90.135569929971268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-3457.3463664834139</v>
      </c>
      <c r="D33" s="40">
        <v>-314.11810898494343</v>
      </c>
      <c r="E33" s="40">
        <v>-314.41807345826078</v>
      </c>
      <c r="F33" s="40">
        <v>-335.73862059632387</v>
      </c>
      <c r="G33" s="40">
        <v>-338.07137901806857</v>
      </c>
      <c r="H33" s="40">
        <v>-482.44819578881857</v>
      </c>
      <c r="I33" s="40">
        <v>-536.06309850186904</v>
      </c>
      <c r="J33" s="40">
        <v>-555.40380294649117</v>
      </c>
      <c r="K33" s="40">
        <v>-545.55326435651182</v>
      </c>
      <c r="L33" s="40">
        <v>-573.48723993331078</v>
      </c>
      <c r="M33" s="40">
        <v>-585.56996727644992</v>
      </c>
      <c r="N33" s="40">
        <v>-210.88408473470733</v>
      </c>
      <c r="O33" s="40">
        <v>-218.55587844711363</v>
      </c>
      <c r="P33" s="40">
        <v>-206.10832655368333</v>
      </c>
      <c r="Q33" s="40">
        <v>-202.98599126697772</v>
      </c>
      <c r="R33" s="40">
        <v>-51.444079204081191</v>
      </c>
      <c r="S33" s="40">
        <v>14.236975097043015</v>
      </c>
      <c r="T33" s="40">
        <v>14.362684990539533</v>
      </c>
      <c r="U33" s="40">
        <v>14.553796049950448</v>
      </c>
      <c r="V33" s="40">
        <v>14.626462367370856</v>
      </c>
      <c r="W33" s="40">
        <v>14.915476875688048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181.10549021025605</v>
      </c>
      <c r="D34" s="40">
        <v>14.736220618087398</v>
      </c>
      <c r="E34" s="40">
        <v>17.044075243551372</v>
      </c>
      <c r="F34" s="40">
        <v>17.796573117388576</v>
      </c>
      <c r="G34" s="40">
        <v>18.430851087113762</v>
      </c>
      <c r="H34" s="40">
        <v>16.956752571546417</v>
      </c>
      <c r="I34" s="40">
        <v>16.372646901422165</v>
      </c>
      <c r="J34" s="40">
        <v>17.002643606275804</v>
      </c>
      <c r="K34" s="40">
        <v>16.698039547378414</v>
      </c>
      <c r="L34" s="40">
        <v>17.199392023485881</v>
      </c>
      <c r="M34" s="40">
        <v>16.795612736612725</v>
      </c>
      <c r="N34" s="40">
        <v>16.716817064293348</v>
      </c>
      <c r="O34" s="40">
        <v>17.093652418082407</v>
      </c>
      <c r="P34" s="40">
        <v>16.225652145669233</v>
      </c>
      <c r="Q34" s="40">
        <v>16.90623430241077</v>
      </c>
      <c r="R34" s="40">
        <v>17.409048634122016</v>
      </c>
      <c r="S34" s="40">
        <v>17.740087585800772</v>
      </c>
      <c r="T34" s="40">
        <v>18.97816958559082</v>
      </c>
      <c r="U34" s="40">
        <v>16.047583180667534</v>
      </c>
      <c r="V34" s="40">
        <v>16.941432225494143</v>
      </c>
      <c r="W34" s="40">
        <v>16.945679053444195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870.57727647757986</v>
      </c>
      <c r="D36" s="40">
        <v>108.25981200280884</v>
      </c>
      <c r="E36" s="40">
        <v>108.9115546810313</v>
      </c>
      <c r="F36" s="40">
        <v>128.91946413045943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-41.218511628745155</v>
      </c>
      <c r="D38" s="40">
        <v>0.79708003716600062</v>
      </c>
      <c r="E38" s="40">
        <v>0.80776450489499729</v>
      </c>
      <c r="F38" s="40">
        <v>0.81828249867000391</v>
      </c>
      <c r="G38" s="40">
        <v>0.83189014048799881</v>
      </c>
      <c r="H38" s="40">
        <v>0.83732983811646278</v>
      </c>
      <c r="I38" s="40">
        <v>0.85019155254358103</v>
      </c>
      <c r="J38" s="40">
        <v>0.81124641854263302</v>
      </c>
      <c r="K38" s="40">
        <v>-35.612843499592138</v>
      </c>
      <c r="L38" s="40">
        <v>-35.494353752615893</v>
      </c>
      <c r="M38" s="40">
        <v>-35.484383471120886</v>
      </c>
      <c r="N38" s="40">
        <v>-35.473586599699885</v>
      </c>
      <c r="O38" s="40">
        <v>-35.56739866359986</v>
      </c>
      <c r="P38" s="40">
        <v>-35.451893710999883</v>
      </c>
      <c r="Q38" s="40">
        <v>14.728257604655285</v>
      </c>
      <c r="R38" s="40">
        <v>14.833618685350384</v>
      </c>
      <c r="S38" s="40">
        <v>14.950106051393682</v>
      </c>
      <c r="T38" s="40">
        <v>14.760492156551079</v>
      </c>
      <c r="U38" s="40">
        <v>45.69480177795176</v>
      </c>
      <c r="V38" s="40">
        <v>47.776667200315906</v>
      </c>
      <c r="W38" s="40">
        <v>47.36069043112996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4376.4213760231796</v>
      </c>
      <c r="D39" s="40">
        <v>363.96645644851725</v>
      </c>
      <c r="E39" s="40">
        <v>409.0231734527141</v>
      </c>
      <c r="F39" s="40">
        <v>395.68093596155762</v>
      </c>
      <c r="G39" s="40">
        <v>435.12295166131952</v>
      </c>
      <c r="H39" s="40">
        <v>413.85903973283138</v>
      </c>
      <c r="I39" s="40">
        <v>385.54971901453979</v>
      </c>
      <c r="J39" s="40">
        <v>403.76309348466572</v>
      </c>
      <c r="K39" s="40">
        <v>400.90373558059991</v>
      </c>
      <c r="L39" s="40">
        <v>429.76076838559607</v>
      </c>
      <c r="M39" s="40">
        <v>416.38970894824996</v>
      </c>
      <c r="N39" s="40">
        <v>411.97367292331046</v>
      </c>
      <c r="O39" s="40">
        <v>423.54488624633689</v>
      </c>
      <c r="P39" s="40">
        <v>399.81113542732476</v>
      </c>
      <c r="Q39" s="40">
        <v>408.50567592004569</v>
      </c>
      <c r="R39" s="40">
        <v>417.80023288912992</v>
      </c>
      <c r="S39" s="40">
        <v>430.28969153838432</v>
      </c>
      <c r="T39" s="40">
        <v>415.30612183017899</v>
      </c>
      <c r="U39" s="40">
        <v>402.91024818859762</v>
      </c>
      <c r="V39" s="40">
        <v>458.33612703988479</v>
      </c>
      <c r="W39" s="40">
        <v>455.23505600675003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77.962981288761128</v>
      </c>
      <c r="D40" s="40">
        <v>8.1046860118100028</v>
      </c>
      <c r="E40" s="40">
        <v>5.2534462768100028</v>
      </c>
      <c r="F40" s="40">
        <v>4.8782302625599998</v>
      </c>
      <c r="G40" s="40">
        <v>6.4480124411499986</v>
      </c>
      <c r="H40" s="40">
        <v>8.1410805789299978</v>
      </c>
      <c r="I40" s="40">
        <v>8.2299918681500017</v>
      </c>
      <c r="J40" s="40">
        <v>8.5934552888800013</v>
      </c>
      <c r="K40" s="40">
        <v>10.853424475930005</v>
      </c>
      <c r="L40" s="40">
        <v>7.6799336224399939</v>
      </c>
      <c r="M40" s="40">
        <v>7.6697725040399964</v>
      </c>
      <c r="N40" s="40">
        <v>7.6910041014500132</v>
      </c>
      <c r="O40" s="40">
        <v>8.2876708271800084</v>
      </c>
      <c r="P40" s="40">
        <v>7.3264772492700088</v>
      </c>
      <c r="Q40" s="40">
        <v>7.6774318437700018</v>
      </c>
      <c r="R40" s="40">
        <v>8.1287899869399975</v>
      </c>
      <c r="S40" s="40">
        <v>7.1115085353799969</v>
      </c>
      <c r="T40" s="40">
        <v>5.3382891805100048</v>
      </c>
      <c r="U40" s="40">
        <v>5.4110583854499987</v>
      </c>
      <c r="V40" s="40">
        <v>6.1568048367500037</v>
      </c>
      <c r="W40" s="40">
        <v>5.5750185500799994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43.174346037146947</v>
      </c>
      <c r="D41" s="40">
        <v>10.9836705241564</v>
      </c>
      <c r="E41" s="40">
        <v>0</v>
      </c>
      <c r="F41" s="40">
        <v>8.2980122647211303</v>
      </c>
      <c r="G41" s="40">
        <v>2.2904890984898203</v>
      </c>
      <c r="H41" s="40">
        <v>0.10841126587225</v>
      </c>
      <c r="I41" s="40">
        <v>0.99041236272249999</v>
      </c>
      <c r="J41" s="40">
        <v>2.1089660650349003</v>
      </c>
      <c r="K41" s="40">
        <v>0.25038011748272998</v>
      </c>
      <c r="L41" s="40">
        <v>0.99985621725928997</v>
      </c>
      <c r="M41" s="40">
        <v>0.34454776564223</v>
      </c>
      <c r="N41" s="40">
        <v>1.5962522721625501</v>
      </c>
      <c r="O41" s="40">
        <v>1.8827131958383099</v>
      </c>
      <c r="P41" s="40">
        <v>0.47260215126153005</v>
      </c>
      <c r="Q41" s="40">
        <v>0.15049906553694001</v>
      </c>
      <c r="R41" s="40">
        <v>1.2666956671157399</v>
      </c>
      <c r="S41" s="40">
        <v>2.6004812968928799</v>
      </c>
      <c r="T41" s="40">
        <v>0</v>
      </c>
      <c r="U41" s="40">
        <v>0</v>
      </c>
      <c r="V41" s="40">
        <v>0</v>
      </c>
      <c r="W41" s="40">
        <v>68.749759259289419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183.70555690078243</v>
      </c>
      <c r="D43" s="50">
        <v>73.060191850141948</v>
      </c>
      <c r="E43" s="50">
        <v>51.888042464831791</v>
      </c>
      <c r="F43" s="50">
        <v>42.111789619930114</v>
      </c>
      <c r="G43" s="50">
        <v>19.980752169096512</v>
      </c>
      <c r="H43" s="50">
        <v>10.544693600497471</v>
      </c>
      <c r="I43" s="50">
        <v>4.5527019331225098</v>
      </c>
      <c r="J43" s="50">
        <v>10.88947546591729</v>
      </c>
      <c r="K43" s="50">
        <v>4.1623749114789907</v>
      </c>
      <c r="L43" s="50">
        <v>0</v>
      </c>
      <c r="M43" s="50">
        <v>0.1246558245016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0.62046498488549007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6743.5356540038129</v>
      </c>
      <c r="D44" s="40">
        <v>544.91913897943653</v>
      </c>
      <c r="E44" s="40">
        <v>640.00123962310431</v>
      </c>
      <c r="F44" s="40">
        <v>692.06886180606386</v>
      </c>
      <c r="G44" s="40">
        <v>682.36154599440363</v>
      </c>
      <c r="H44" s="40">
        <v>650.3974301463827</v>
      </c>
      <c r="I44" s="40">
        <v>618.50086216152931</v>
      </c>
      <c r="J44" s="40">
        <v>648.8563466935567</v>
      </c>
      <c r="K44" s="40">
        <v>627.22088641542109</v>
      </c>
      <c r="L44" s="40">
        <v>632.01195347656846</v>
      </c>
      <c r="M44" s="40">
        <v>615.1479484440755</v>
      </c>
      <c r="N44" s="40">
        <v>610.36827847238385</v>
      </c>
      <c r="O44" s="40">
        <v>638.29765243657334</v>
      </c>
      <c r="P44" s="40">
        <v>590.8940080461316</v>
      </c>
      <c r="Q44" s="40">
        <v>621.16869589333589</v>
      </c>
      <c r="R44" s="40">
        <v>650.24101761442023</v>
      </c>
      <c r="S44" s="40">
        <v>679.08535197015385</v>
      </c>
      <c r="T44" s="40">
        <v>658.0539111610733</v>
      </c>
      <c r="U44" s="40">
        <v>562.4313852965663</v>
      </c>
      <c r="V44" s="40">
        <v>603.38305202045058</v>
      </c>
      <c r="W44" s="40">
        <v>614.99218191941031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11055.002044126386</v>
      </c>
      <c r="D45" s="46">
        <v>1081.520286418428</v>
      </c>
      <c r="E45" s="46">
        <v>1181.9192037207263</v>
      </c>
      <c r="F45" s="46">
        <v>1210.7479808266503</v>
      </c>
      <c r="G45" s="46">
        <v>1191.7218680341036</v>
      </c>
      <c r="H45" s="46">
        <v>963.98303470594817</v>
      </c>
      <c r="I45" s="46">
        <v>831.06162141711832</v>
      </c>
      <c r="J45" s="46">
        <v>848.44970420705465</v>
      </c>
      <c r="K45" s="46">
        <v>788.69546429009563</v>
      </c>
      <c r="L45" s="46">
        <v>771.12056541428365</v>
      </c>
      <c r="M45" s="46">
        <v>693.08602046285796</v>
      </c>
      <c r="N45" s="46">
        <v>1030.8847012216168</v>
      </c>
      <c r="O45" s="46">
        <v>1048.152446085739</v>
      </c>
      <c r="P45" s="46">
        <v>960.59546629381884</v>
      </c>
      <c r="Q45" s="46">
        <v>1050.1398437241623</v>
      </c>
      <c r="R45" s="46">
        <v>1239.6975066028087</v>
      </c>
      <c r="S45" s="46">
        <v>1316.0828478871213</v>
      </c>
      <c r="T45" s="46">
        <v>1187.7031676166157</v>
      </c>
      <c r="U45" s="46">
        <v>1099.8793211642578</v>
      </c>
      <c r="V45" s="46">
        <v>1184.9468274942169</v>
      </c>
      <c r="W45" s="46">
        <v>1258.4196021118414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-6.1842303482554755</v>
      </c>
      <c r="D57" s="40">
        <v>0</v>
      </c>
      <c r="E57" s="40">
        <v>0</v>
      </c>
      <c r="F57" s="40">
        <v>-0.13885155411703001</v>
      </c>
      <c r="G57" s="40">
        <v>-0.30637039447754999</v>
      </c>
      <c r="H57" s="40">
        <v>-0.33289794752423996</v>
      </c>
      <c r="I57" s="40">
        <v>-0.35312435858525015</v>
      </c>
      <c r="J57" s="40">
        <v>-0.38317895259481993</v>
      </c>
      <c r="K57" s="40">
        <v>-0.43364306505013001</v>
      </c>
      <c r="L57" s="40">
        <v>-0.48858988712066992</v>
      </c>
      <c r="M57" s="40">
        <v>-0.53975933494091999</v>
      </c>
      <c r="N57" s="40">
        <v>-0.60078457494301019</v>
      </c>
      <c r="O57" s="40">
        <v>-0.68198818199518008</v>
      </c>
      <c r="P57" s="40">
        <v>-0.84265752577034003</v>
      </c>
      <c r="Q57" s="40">
        <v>-0.96117191113398015</v>
      </c>
      <c r="R57" s="40">
        <v>-1.1320958217343897</v>
      </c>
      <c r="S57" s="40">
        <v>-1.2861383794750201</v>
      </c>
      <c r="T57" s="40">
        <v>-1.5025494312382697</v>
      </c>
      <c r="U57" s="40">
        <v>-1.75867581785882</v>
      </c>
      <c r="V57" s="40">
        <v>-1.9226053526526996</v>
      </c>
      <c r="W57" s="40">
        <v>-2.1567273641648903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13189.162606872558</v>
      </c>
      <c r="D58" s="46">
        <v>214.64805014186749</v>
      </c>
      <c r="E58" s="46">
        <v>213.18316523060713</v>
      </c>
      <c r="F58" s="46">
        <v>240.95085094520812</v>
      </c>
      <c r="G58" s="46">
        <v>322.33012824535001</v>
      </c>
      <c r="H58" s="46">
        <v>628.18089249558443</v>
      </c>
      <c r="I58" s="46">
        <v>914.70824036146564</v>
      </c>
      <c r="J58" s="46">
        <v>933.26630667245229</v>
      </c>
      <c r="K58" s="46">
        <v>1180.6218326220412</v>
      </c>
      <c r="L58" s="46">
        <v>1283.5801589560995</v>
      </c>
      <c r="M58" s="46">
        <v>1538.2483455301494</v>
      </c>
      <c r="N58" s="46">
        <v>1763.0902144915949</v>
      </c>
      <c r="O58" s="46">
        <v>1888.9725793219409</v>
      </c>
      <c r="P58" s="46">
        <v>2192.828345918017</v>
      </c>
      <c r="Q58" s="46">
        <v>2134.7494643686582</v>
      </c>
      <c r="R58" s="46">
        <v>2131.8275892679644</v>
      </c>
      <c r="S58" s="46">
        <v>2153.3872848117057</v>
      </c>
      <c r="T58" s="46">
        <v>2514.9398561410753</v>
      </c>
      <c r="U58" s="46">
        <v>3078.0980825249017</v>
      </c>
      <c r="V58" s="46">
        <v>3109.950425812307</v>
      </c>
      <c r="W58" s="46">
        <v>3435.844851447473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-3004.2674833019769</v>
      </c>
      <c r="D70" s="50">
        <v>-154.08088332149893</v>
      </c>
      <c r="E70" s="50">
        <v>-159.42559956871619</v>
      </c>
      <c r="F70" s="50">
        <v>-144.42610193721802</v>
      </c>
      <c r="G70" s="50">
        <v>-164.13019319234684</v>
      </c>
      <c r="H70" s="50">
        <v>-180.13765691857523</v>
      </c>
      <c r="I70" s="50">
        <v>-228.78689853186037</v>
      </c>
      <c r="J70" s="50">
        <v>-243.09549240170463</v>
      </c>
      <c r="K70" s="50">
        <v>-278.20175879945083</v>
      </c>
      <c r="L70" s="50">
        <v>-298.62080233743853</v>
      </c>
      <c r="M70" s="50">
        <v>-316.32982664751199</v>
      </c>
      <c r="N70" s="50">
        <v>-359.76773329686313</v>
      </c>
      <c r="O70" s="50">
        <v>-387.92223394404272</v>
      </c>
      <c r="P70" s="50">
        <v>-410.97003591532564</v>
      </c>
      <c r="Q70" s="50">
        <v>-409.64576705670498</v>
      </c>
      <c r="R70" s="50">
        <v>-431.14221304430276</v>
      </c>
      <c r="S70" s="50">
        <v>-425.40236528611496</v>
      </c>
      <c r="T70" s="50">
        <v>-422.81167459977974</v>
      </c>
      <c r="U70" s="50">
        <v>-464.35486423687684</v>
      </c>
      <c r="V70" s="50">
        <v>-455.12826783889591</v>
      </c>
      <c r="W70" s="50">
        <v>-599.06851885027095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5126.1277206392297</v>
      </c>
      <c r="D71" s="50">
        <v>427.94328352565492</v>
      </c>
      <c r="E71" s="50">
        <v>484.96276703891419</v>
      </c>
      <c r="F71" s="50">
        <v>496.50210553226128</v>
      </c>
      <c r="G71" s="50">
        <v>499.11303569364998</v>
      </c>
      <c r="H71" s="50">
        <v>480.50269483976223</v>
      </c>
      <c r="I71" s="50">
        <v>474.23786267994581</v>
      </c>
      <c r="J71" s="50">
        <v>477.62784577740831</v>
      </c>
      <c r="K71" s="50">
        <v>470.25212192913023</v>
      </c>
      <c r="L71" s="50">
        <v>494.95725422986357</v>
      </c>
      <c r="M71" s="50">
        <v>467.7954877194644</v>
      </c>
      <c r="N71" s="50">
        <v>450.24616798458868</v>
      </c>
      <c r="O71" s="50">
        <v>446.11766300338934</v>
      </c>
      <c r="P71" s="50">
        <v>430.78378597981276</v>
      </c>
      <c r="Q71" s="50">
        <v>455.37751341403498</v>
      </c>
      <c r="R71" s="50">
        <v>464.36468629954248</v>
      </c>
      <c r="S71" s="50">
        <v>519.45627206467111</v>
      </c>
      <c r="T71" s="50">
        <v>538.21788810943576</v>
      </c>
      <c r="U71" s="50">
        <v>516.71786188936767</v>
      </c>
      <c r="V71" s="50">
        <v>533.35262963695266</v>
      </c>
      <c r="W71" s="50">
        <v>576.09737518443319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2121.8602373372532</v>
      </c>
      <c r="D72" s="46">
        <v>273.86240020415596</v>
      </c>
      <c r="E72" s="46">
        <v>325.53716747019803</v>
      </c>
      <c r="F72" s="46">
        <v>352.07600359504329</v>
      </c>
      <c r="G72" s="46">
        <v>334.98284250130314</v>
      </c>
      <c r="H72" s="46">
        <v>300.36503792118697</v>
      </c>
      <c r="I72" s="46">
        <v>245.45096414808543</v>
      </c>
      <c r="J72" s="46">
        <v>234.53235337570368</v>
      </c>
      <c r="K72" s="46">
        <v>192.0503631296794</v>
      </c>
      <c r="L72" s="46">
        <v>196.33645189242503</v>
      </c>
      <c r="M72" s="46">
        <v>151.46566107195241</v>
      </c>
      <c r="N72" s="46">
        <v>90.478434687725553</v>
      </c>
      <c r="O72" s="46">
        <v>58.195429059346623</v>
      </c>
      <c r="P72" s="46">
        <v>19.813750064487124</v>
      </c>
      <c r="Q72" s="46">
        <v>45.731746357329996</v>
      </c>
      <c r="R72" s="46">
        <v>33.22247325523972</v>
      </c>
      <c r="S72" s="46">
        <v>94.053906778556154</v>
      </c>
      <c r="T72" s="46">
        <v>115.40621350965603</v>
      </c>
      <c r="U72" s="46">
        <v>52.362997652490833</v>
      </c>
      <c r="V72" s="46">
        <v>78.224361798056748</v>
      </c>
      <c r="W72" s="46">
        <v>-22.971143665837758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39666.747205400192</v>
      </c>
      <c r="D79" s="60">
        <v>3374.4280455640396</v>
      </c>
      <c r="E79" s="60">
        <v>3528.5945687058943</v>
      </c>
      <c r="F79" s="60">
        <v>3581.5465809440989</v>
      </c>
      <c r="G79" s="60">
        <v>3413.5580724048887</v>
      </c>
      <c r="H79" s="60">
        <v>3186.5033578997727</v>
      </c>
      <c r="I79" s="60">
        <v>3134.4495656130257</v>
      </c>
      <c r="J79" s="60">
        <v>3076.1717100591204</v>
      </c>
      <c r="K79" s="60">
        <v>3121.7154873021923</v>
      </c>
      <c r="L79" s="60">
        <v>3143.0533886268554</v>
      </c>
      <c r="M79" s="60">
        <v>3267.4490775175036</v>
      </c>
      <c r="N79" s="60">
        <v>3718.3306157745874</v>
      </c>
      <c r="O79" s="60">
        <v>3853.9318501446937</v>
      </c>
      <c r="P79" s="60">
        <v>4039.985458067079</v>
      </c>
      <c r="Q79" s="60">
        <v>4231.8403082067016</v>
      </c>
      <c r="R79" s="60">
        <v>4393.3148783069628</v>
      </c>
      <c r="S79" s="60">
        <v>4661.330172846564</v>
      </c>
      <c r="T79" s="60">
        <v>4993.524323434478</v>
      </c>
      <c r="U79" s="60">
        <v>5312.4773954072743</v>
      </c>
      <c r="V79" s="60">
        <v>5218.2755133389937</v>
      </c>
      <c r="W79" s="60">
        <v>5697.9339454590236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18297.776093799373</v>
      </c>
      <c r="D80" s="40">
        <v>503.26218119650048</v>
      </c>
      <c r="E80" s="40">
        <v>558.3830521931942</v>
      </c>
      <c r="F80" s="40">
        <v>585.34181604249977</v>
      </c>
      <c r="G80" s="40">
        <v>691.20726876400454</v>
      </c>
      <c r="H80" s="40">
        <v>1088.5026797380633</v>
      </c>
      <c r="I80" s="40">
        <v>1526.2833741068489</v>
      </c>
      <c r="J80" s="40">
        <v>1420.4549477759672</v>
      </c>
      <c r="K80" s="40">
        <v>1683.0433679461446</v>
      </c>
      <c r="L80" s="40">
        <v>1725.4424656204599</v>
      </c>
      <c r="M80" s="40">
        <v>2039.1449405588294</v>
      </c>
      <c r="N80" s="40">
        <v>2245.558464126681</v>
      </c>
      <c r="O80" s="40">
        <v>2411.1621790755062</v>
      </c>
      <c r="P80" s="40">
        <v>2743.7468054568653</v>
      </c>
      <c r="Q80" s="40">
        <v>2706.5052089713836</v>
      </c>
      <c r="R80" s="40">
        <v>2710.5060786256677</v>
      </c>
      <c r="S80" s="40">
        <v>2749.1556817561336</v>
      </c>
      <c r="T80" s="40">
        <v>3163.6923005486042</v>
      </c>
      <c r="U80" s="40">
        <v>3886.234393127279</v>
      </c>
      <c r="V80" s="40">
        <v>3661.178631748694</v>
      </c>
      <c r="W80" s="40">
        <v>4109.836811934937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21556.349036208376</v>
      </c>
      <c r="D81" s="40">
        <v>2871.1658643675396</v>
      </c>
      <c r="E81" s="40">
        <v>2970.21576574034</v>
      </c>
      <c r="F81" s="40">
        <v>2996.3250997347627</v>
      </c>
      <c r="G81" s="40">
        <v>2722.7520780045611</v>
      </c>
      <c r="H81" s="40">
        <v>2126.9204481271627</v>
      </c>
      <c r="I81" s="40">
        <v>1637.2080507361741</v>
      </c>
      <c r="J81" s="40">
        <v>1684.8524411173644</v>
      </c>
      <c r="K81" s="40">
        <v>1467.8961059485234</v>
      </c>
      <c r="L81" s="40">
        <v>1446.917965488273</v>
      </c>
      <c r="M81" s="40">
        <v>1257.6903778154233</v>
      </c>
      <c r="N81" s="40">
        <v>1502.2364560577184</v>
      </c>
      <c r="O81" s="40">
        <v>1472.3121908282171</v>
      </c>
      <c r="P81" s="40">
        <v>1325.8593842986197</v>
      </c>
      <c r="Q81" s="40">
        <v>1484.0506704862973</v>
      </c>
      <c r="R81" s="40">
        <v>1712.585955561377</v>
      </c>
      <c r="S81" s="40">
        <v>1942.0298588990593</v>
      </c>
      <c r="T81" s="40">
        <v>1859.7657681806784</v>
      </c>
      <c r="U81" s="40">
        <v>1456.2575134630042</v>
      </c>
      <c r="V81" s="40">
        <v>1587.0707715707933</v>
      </c>
      <c r="W81" s="40">
        <v>1618.2049763134355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40693.434070634568</v>
      </c>
      <c r="D84" s="63"/>
      <c r="E84" s="64">
        <v>1026.6868652343751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35164.815338282977</v>
      </c>
      <c r="D88" s="67">
        <v>3253.8756963392007</v>
      </c>
      <c r="E88" s="67">
        <v>2517.3804278715902</v>
      </c>
      <c r="F88" s="67">
        <v>1932.0365449822102</v>
      </c>
      <c r="G88" s="67">
        <v>3691.3896318183502</v>
      </c>
      <c r="H88" s="67">
        <v>3601.5922199595511</v>
      </c>
      <c r="I88" s="67">
        <v>2595.9647463280508</v>
      </c>
      <c r="J88" s="67">
        <v>2556.912542955351</v>
      </c>
      <c r="K88" s="67">
        <v>1745.2481333055998</v>
      </c>
      <c r="L88" s="67">
        <v>1835.6542530236388</v>
      </c>
      <c r="M88" s="67">
        <v>1631.25950713269</v>
      </c>
      <c r="N88" s="67">
        <v>1501.4083616187695</v>
      </c>
      <c r="O88" s="67">
        <v>1293.50438286138</v>
      </c>
      <c r="P88" s="67">
        <v>1103.6508334954099</v>
      </c>
      <c r="Q88" s="67">
        <v>1190.3565666978395</v>
      </c>
      <c r="R88" s="67">
        <v>1301.1610275106391</v>
      </c>
      <c r="S88" s="67">
        <v>1701.6291210186794</v>
      </c>
      <c r="T88" s="67">
        <v>1711.7913413640285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53398.420994665546</v>
      </c>
      <c r="D89" s="67">
        <v>10649.77455058144</v>
      </c>
      <c r="E89" s="67">
        <v>10467.783826789975</v>
      </c>
      <c r="F89" s="67">
        <v>10102.40409962971</v>
      </c>
      <c r="G89" s="67">
        <v>6856.7062980970795</v>
      </c>
      <c r="H89" s="67">
        <v>3569.9850599585484</v>
      </c>
      <c r="I89" s="67">
        <v>1815.2517707448396</v>
      </c>
      <c r="J89" s="67">
        <v>1969.45646490641</v>
      </c>
      <c r="K89" s="67">
        <v>1452.2661319025501</v>
      </c>
      <c r="L89" s="67">
        <v>1262.9472575372502</v>
      </c>
      <c r="M89" s="67">
        <v>744.84564594905999</v>
      </c>
      <c r="N89" s="67">
        <v>493.36762300188002</v>
      </c>
      <c r="O89" s="67">
        <v>393.56667301755004</v>
      </c>
      <c r="P89" s="67">
        <v>279.38738878183</v>
      </c>
      <c r="Q89" s="67">
        <v>360.75451910527994</v>
      </c>
      <c r="R89" s="67">
        <v>470.59633928262002</v>
      </c>
      <c r="S89" s="67">
        <v>596.22228183149002</v>
      </c>
      <c r="T89" s="67">
        <v>589.11754093829995</v>
      </c>
      <c r="U89" s="67">
        <v>376.99257731250003</v>
      </c>
      <c r="V89" s="67">
        <v>361.33441606760999</v>
      </c>
      <c r="W89" s="67">
        <v>585.66052922959989</v>
      </c>
    </row>
    <row r="90" spans="1:28" ht="15.75" x14ac:dyDescent="0.25">
      <c r="B90" s="44" t="s">
        <v>78</v>
      </c>
      <c r="C90" s="67">
        <v>147065.20584349154</v>
      </c>
      <c r="D90" s="67">
        <v>2447.3845213333298</v>
      </c>
      <c r="E90" s="67">
        <v>2946.7197394569093</v>
      </c>
      <c r="F90" s="67">
        <v>3432.6217793210581</v>
      </c>
      <c r="G90" s="67">
        <v>3981.8304155285</v>
      </c>
      <c r="H90" s="67">
        <v>4456.4537582007106</v>
      </c>
      <c r="I90" s="67">
        <v>4916.9995988272403</v>
      </c>
      <c r="J90" s="67">
        <v>5482.0100234687798</v>
      </c>
      <c r="K90" s="67">
        <v>6099.5902567985622</v>
      </c>
      <c r="L90" s="67">
        <v>6731.280748150717</v>
      </c>
      <c r="M90" s="67">
        <v>7359.1177738070082</v>
      </c>
      <c r="N90" s="67">
        <v>7908.564195984155</v>
      </c>
      <c r="O90" s="67">
        <v>8411.1411151381562</v>
      </c>
      <c r="P90" s="67">
        <v>8828.2929059608032</v>
      </c>
      <c r="Q90" s="67">
        <v>9290.6390970635803</v>
      </c>
      <c r="R90" s="67">
        <v>9732.8343067199312</v>
      </c>
      <c r="S90" s="67">
        <v>9986.1000025979265</v>
      </c>
      <c r="T90" s="67">
        <v>10422.931264742139</v>
      </c>
      <c r="U90" s="67">
        <v>11033.241541043817</v>
      </c>
      <c r="V90" s="67">
        <v>11569.645823237228</v>
      </c>
      <c r="W90" s="67">
        <v>12027.806976110973</v>
      </c>
    </row>
    <row r="91" spans="1:28" ht="15.75" x14ac:dyDescent="0.25">
      <c r="B91" s="44" t="s">
        <v>79</v>
      </c>
      <c r="C91" s="67">
        <v>32374.958961261415</v>
      </c>
      <c r="D91" s="67">
        <v>1445.2782740939065</v>
      </c>
      <c r="E91" s="67">
        <v>1689.1207426096951</v>
      </c>
      <c r="F91" s="67">
        <v>2600.788891864614</v>
      </c>
      <c r="G91" s="67">
        <v>3062.7823243801331</v>
      </c>
      <c r="H91" s="67">
        <v>2434.2425114177017</v>
      </c>
      <c r="I91" s="67">
        <v>2264.4397322822024</v>
      </c>
      <c r="J91" s="67">
        <v>2228.7913546387326</v>
      </c>
      <c r="K91" s="67">
        <v>2212.9949149490512</v>
      </c>
      <c r="L91" s="67">
        <v>2148.8238633546125</v>
      </c>
      <c r="M91" s="67">
        <v>1655.8914459011019</v>
      </c>
      <c r="N91" s="67">
        <v>1204.039951715652</v>
      </c>
      <c r="O91" s="67">
        <v>1185.1010228930118</v>
      </c>
      <c r="P91" s="67">
        <v>1172.1354900791825</v>
      </c>
      <c r="Q91" s="67">
        <v>1159.7679439163121</v>
      </c>
      <c r="R91" s="67">
        <v>1145.4971882901525</v>
      </c>
      <c r="S91" s="67">
        <v>1131.5210846490324</v>
      </c>
      <c r="T91" s="67">
        <v>924.70087006638255</v>
      </c>
      <c r="U91" s="67">
        <v>914.16941415654264</v>
      </c>
      <c r="V91" s="67">
        <v>904.00053704800155</v>
      </c>
      <c r="W91" s="67">
        <v>890.87140295539189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262036.25112157682</v>
      </c>
      <c r="D93" s="67">
        <v>14480.2165872368</v>
      </c>
      <c r="E93" s="67">
        <v>16230.591713477985</v>
      </c>
      <c r="F93" s="67">
        <v>16732.424675354967</v>
      </c>
      <c r="G93" s="67">
        <v>16762.173130871503</v>
      </c>
      <c r="H93" s="67">
        <v>15177.118812882742</v>
      </c>
      <c r="I93" s="67">
        <v>14298.733929813887</v>
      </c>
      <c r="J93" s="67">
        <v>14580.048902748866</v>
      </c>
      <c r="K93" s="67">
        <v>13849.211027742214</v>
      </c>
      <c r="L93" s="67">
        <v>13917.175397200594</v>
      </c>
      <c r="M93" s="67">
        <v>13286.156054378724</v>
      </c>
      <c r="N93" s="67">
        <v>12763.805789300977</v>
      </c>
      <c r="O93" s="67">
        <v>12846.639929548595</v>
      </c>
      <c r="P93" s="67">
        <v>11640.42604879976</v>
      </c>
      <c r="Q93" s="67">
        <v>11784.391968960099</v>
      </c>
      <c r="R93" s="67">
        <v>11909.305599507446</v>
      </c>
      <c r="S93" s="67">
        <v>12039.0616657356</v>
      </c>
      <c r="T93" s="67">
        <v>11333.592242779749</v>
      </c>
      <c r="U93" s="67">
        <v>9320.7015505194322</v>
      </c>
      <c r="V93" s="67">
        <v>9622.7083856294776</v>
      </c>
      <c r="W93" s="67">
        <v>9461.767709087404</v>
      </c>
    </row>
    <row r="94" spans="1:28" ht="15.75" x14ac:dyDescent="0.25">
      <c r="B94" s="44" t="s">
        <v>82</v>
      </c>
      <c r="C94" s="67">
        <v>188261.63852367277</v>
      </c>
      <c r="D94" s="67">
        <v>1222.8199867358899</v>
      </c>
      <c r="E94" s="67">
        <v>1271.12004083277</v>
      </c>
      <c r="F94" s="67">
        <v>1467.39725131416</v>
      </c>
      <c r="G94" s="67">
        <v>3774.4498395006108</v>
      </c>
      <c r="H94" s="67">
        <v>4902.9201572399215</v>
      </c>
      <c r="I94" s="67">
        <v>6497.5780095057398</v>
      </c>
      <c r="J94" s="67">
        <v>6466.7713585763613</v>
      </c>
      <c r="K94" s="67">
        <v>6795.9732390814916</v>
      </c>
      <c r="L94" s="67">
        <v>6931.3083970845282</v>
      </c>
      <c r="M94" s="67">
        <v>8265.983281499819</v>
      </c>
      <c r="N94" s="67">
        <v>10553.541385672797</v>
      </c>
      <c r="O94" s="67">
        <v>10528.750833797749</v>
      </c>
      <c r="P94" s="67">
        <v>13601.430033869879</v>
      </c>
      <c r="Q94" s="67">
        <v>13581.200753009542</v>
      </c>
      <c r="R94" s="67">
        <v>13560.226093939249</v>
      </c>
      <c r="S94" s="67">
        <v>13534.894014025416</v>
      </c>
      <c r="T94" s="67">
        <v>16288.839169435709</v>
      </c>
      <c r="U94" s="67">
        <v>16264.343851720769</v>
      </c>
      <c r="V94" s="67">
        <v>16239.433827819936</v>
      </c>
      <c r="W94" s="67">
        <v>16512.656999010447</v>
      </c>
    </row>
    <row r="95" spans="1:28" ht="15.75" x14ac:dyDescent="0.25">
      <c r="B95" s="44" t="s">
        <v>83</v>
      </c>
      <c r="C95" s="67">
        <v>363594.49859452504</v>
      </c>
      <c r="D95" s="67">
        <v>9370.4926189782982</v>
      </c>
      <c r="E95" s="67">
        <v>9388.4036996718187</v>
      </c>
      <c r="F95" s="67">
        <v>9842.7417068832292</v>
      </c>
      <c r="G95" s="67">
        <v>10153.955442936858</v>
      </c>
      <c r="H95" s="67">
        <v>15897.416073652172</v>
      </c>
      <c r="I95" s="67">
        <v>18309.667889735098</v>
      </c>
      <c r="J95" s="67">
        <v>18308.966075217908</v>
      </c>
      <c r="K95" s="67">
        <v>18385.334485951062</v>
      </c>
      <c r="L95" s="67">
        <v>18345.069994225945</v>
      </c>
      <c r="M95" s="67">
        <v>20176.517035105273</v>
      </c>
      <c r="N95" s="67">
        <v>20184.474152684703</v>
      </c>
      <c r="O95" s="67">
        <v>21718.850823858131</v>
      </c>
      <c r="P95" s="67">
        <v>21618.364065661615</v>
      </c>
      <c r="Q95" s="67">
        <v>21637.672322783164</v>
      </c>
      <c r="R95" s="67">
        <v>21646.778006814537</v>
      </c>
      <c r="S95" s="67">
        <v>21751.869884255564</v>
      </c>
      <c r="T95" s="67">
        <v>21662.266284712125</v>
      </c>
      <c r="U95" s="67">
        <v>21660.346272036466</v>
      </c>
      <c r="V95" s="67">
        <v>21661.035680843444</v>
      </c>
      <c r="W95" s="67">
        <v>21874.276078517596</v>
      </c>
    </row>
    <row r="96" spans="1:28" ht="15.75" x14ac:dyDescent="0.25">
      <c r="B96" s="44" t="s">
        <v>84</v>
      </c>
      <c r="C96" s="67">
        <v>119330.25414007204</v>
      </c>
      <c r="D96" s="67">
        <v>4407.4995396466456</v>
      </c>
      <c r="E96" s="67">
        <v>4601.7083508421811</v>
      </c>
      <c r="F96" s="67">
        <v>4198.0443170255567</v>
      </c>
      <c r="G96" s="67">
        <v>3705.478438204058</v>
      </c>
      <c r="H96" s="67">
        <v>3562.9196908176791</v>
      </c>
      <c r="I96" s="67">
        <v>3320.5414024862994</v>
      </c>
      <c r="J96" s="67">
        <v>3295.8171915414878</v>
      </c>
      <c r="K96" s="67">
        <v>6001.2049083537677</v>
      </c>
      <c r="L96" s="67">
        <v>5951.1444671202462</v>
      </c>
      <c r="M96" s="67">
        <v>5758.2868967363247</v>
      </c>
      <c r="N96" s="67">
        <v>5725.3596785376485</v>
      </c>
      <c r="O96" s="67">
        <v>5761.6098619984095</v>
      </c>
      <c r="P96" s="67">
        <v>5768.6655199306279</v>
      </c>
      <c r="Q96" s="67">
        <v>5722.6991085908576</v>
      </c>
      <c r="R96" s="67">
        <v>5726.5404536269361</v>
      </c>
      <c r="S96" s="67">
        <v>5727.645195138839</v>
      </c>
      <c r="T96" s="67">
        <v>5745.4928931193281</v>
      </c>
      <c r="U96" s="67">
        <v>11151.426574328725</v>
      </c>
      <c r="V96" s="67">
        <v>11237.423399545725</v>
      </c>
      <c r="W96" s="67">
        <v>11960.746252480696</v>
      </c>
    </row>
    <row r="97" spans="2:23" ht="15.75" x14ac:dyDescent="0.25">
      <c r="B97" s="45" t="s">
        <v>17</v>
      </c>
      <c r="C97" s="46">
        <v>1274397.1764458544</v>
      </c>
      <c r="D97" s="67">
        <v>53013.159408792329</v>
      </c>
      <c r="E97" s="67">
        <v>54724.045193513914</v>
      </c>
      <c r="F97" s="67">
        <v>55692.002875494712</v>
      </c>
      <c r="G97" s="67">
        <v>57056.149191878329</v>
      </c>
      <c r="H97" s="67">
        <v>58626.478290933097</v>
      </c>
      <c r="I97" s="67">
        <v>58989.662965270589</v>
      </c>
      <c r="J97" s="67">
        <v>59607.492968162434</v>
      </c>
      <c r="K97" s="67">
        <v>61223.803649953188</v>
      </c>
      <c r="L97" s="67">
        <v>61583.087726767735</v>
      </c>
      <c r="M97" s="67">
        <v>63288.154307565601</v>
      </c>
      <c r="N97" s="67">
        <v>64718.891562032288</v>
      </c>
      <c r="O97" s="67">
        <v>66311.026981347764</v>
      </c>
      <c r="P97" s="67">
        <v>67679.851679530184</v>
      </c>
      <c r="Q97" s="67">
        <v>68098.862203879296</v>
      </c>
      <c r="R97" s="67">
        <v>68822.517539728418</v>
      </c>
      <c r="S97" s="67">
        <v>69095.954587450193</v>
      </c>
      <c r="T97" s="67">
        <v>69333.458569222552</v>
      </c>
      <c r="U97" s="67">
        <v>71272.898721663063</v>
      </c>
      <c r="V97" s="67">
        <v>71851.674909264781</v>
      </c>
      <c r="W97" s="67">
        <v>73408.003113403785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15467.095879006407</v>
      </c>
      <c r="D100" s="88">
        <v>0</v>
      </c>
      <c r="E100" s="88">
        <v>0</v>
      </c>
      <c r="F100" s="88">
        <v>0</v>
      </c>
      <c r="G100" s="40">
        <v>3687.6062006750599</v>
      </c>
      <c r="H100" s="40">
        <v>3578.7586169067208</v>
      </c>
      <c r="I100" s="40">
        <v>2595.9647463280508</v>
      </c>
      <c r="J100" s="40">
        <v>2556.912542955351</v>
      </c>
      <c r="K100" s="40">
        <v>1745.2481333055998</v>
      </c>
      <c r="L100" s="40">
        <v>1835.6542530236388</v>
      </c>
      <c r="M100" s="40">
        <v>1631.25950713269</v>
      </c>
      <c r="N100" s="40">
        <v>1501.4083616187695</v>
      </c>
      <c r="O100" s="40">
        <v>1293.50438286138</v>
      </c>
      <c r="P100" s="40">
        <v>1103.6508334954099</v>
      </c>
      <c r="Q100" s="40">
        <v>1190.3565666978395</v>
      </c>
      <c r="R100" s="40">
        <v>1301.1610275106391</v>
      </c>
      <c r="S100" s="40">
        <v>1701.6291210186794</v>
      </c>
      <c r="T100" s="40">
        <v>1711.7913413640285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F9A1B-12A3-45CD-8519-8DF63AD7D02C}">
  <dimension ref="A1:AD101"/>
  <sheetViews>
    <sheetView topLeftCell="A55"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106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163.715204445436</v>
      </c>
      <c r="D20" s="40">
        <v>83.659885288594992</v>
      </c>
      <c r="E20" s="40">
        <v>53.170241524978451</v>
      </c>
      <c r="F20" s="40">
        <v>46.682784313908037</v>
      </c>
      <c r="G20" s="40">
        <v>4.385973393894E-2</v>
      </c>
      <c r="H20" s="40">
        <v>0.87329918245402027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19.765563529189826</v>
      </c>
      <c r="D21" s="40">
        <v>6.5500836269599985</v>
      </c>
      <c r="E21" s="40">
        <v>7.1688044004800027</v>
      </c>
      <c r="F21" s="40">
        <v>8.7964753675199994</v>
      </c>
      <c r="G21" s="40">
        <v>2.1732108319999999E-2</v>
      </c>
      <c r="H21" s="40">
        <v>0.1954347202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967.87474300988151</v>
      </c>
      <c r="D22" s="40">
        <v>195.58156859094782</v>
      </c>
      <c r="E22" s="40">
        <v>198.54764414578779</v>
      </c>
      <c r="F22" s="40">
        <v>196.30595120354516</v>
      </c>
      <c r="G22" s="40">
        <v>163.78015560120241</v>
      </c>
      <c r="H22" s="40">
        <v>102.64391122736329</v>
      </c>
      <c r="I22" s="40">
        <v>57.08848389512314</v>
      </c>
      <c r="J22" s="40">
        <v>62.713045197985934</v>
      </c>
      <c r="K22" s="40">
        <v>44.135007549489153</v>
      </c>
      <c r="L22" s="40">
        <v>45.977144647900801</v>
      </c>
      <c r="M22" s="40">
        <v>35.887023697690239</v>
      </c>
      <c r="N22" s="40">
        <v>31.406338362004416</v>
      </c>
      <c r="O22" s="40">
        <v>27.333289323650753</v>
      </c>
      <c r="P22" s="40">
        <v>23.989772985365306</v>
      </c>
      <c r="Q22" s="40">
        <v>26.92124964393696</v>
      </c>
      <c r="R22" s="40">
        <v>31.365234070873843</v>
      </c>
      <c r="S22" s="40">
        <v>44.869002114600526</v>
      </c>
      <c r="T22" s="40">
        <v>39.868156020883582</v>
      </c>
      <c r="U22" s="40">
        <v>18.861957269928421</v>
      </c>
      <c r="V22" s="40">
        <v>17.192653801567186</v>
      </c>
      <c r="W22" s="40">
        <v>20.170424352212432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201.28444248156825</v>
      </c>
      <c r="D23" s="40">
        <v>33.029728269410008</v>
      </c>
      <c r="E23" s="40">
        <v>34.118827665790008</v>
      </c>
      <c r="F23" s="40">
        <v>36.65011735069001</v>
      </c>
      <c r="G23" s="40">
        <v>36.880924643199997</v>
      </c>
      <c r="H23" s="40">
        <v>32.239420225530012</v>
      </c>
      <c r="I23" s="40">
        <v>17.602594267430007</v>
      </c>
      <c r="J23" s="40">
        <v>17.002432123529999</v>
      </c>
      <c r="K23" s="40">
        <v>17.578614733160013</v>
      </c>
      <c r="L23" s="40">
        <v>8.1298744932599991</v>
      </c>
      <c r="M23" s="40">
        <v>6.7446131454200007</v>
      </c>
      <c r="N23" s="40">
        <v>5.9945771866900008</v>
      </c>
      <c r="O23" s="40">
        <v>5.8424791160000016</v>
      </c>
      <c r="P23" s="40">
        <v>4.7068910932000012</v>
      </c>
      <c r="Q23" s="40">
        <v>5.3646777522100013</v>
      </c>
      <c r="R23" s="40">
        <v>5.691009252909998</v>
      </c>
      <c r="S23" s="40">
        <v>8.2001024879000042</v>
      </c>
      <c r="T23" s="40">
        <v>5.2569655708100012</v>
      </c>
      <c r="U23" s="40">
        <v>2.4019450361999999</v>
      </c>
      <c r="V23" s="40">
        <v>2.5459726137199996</v>
      </c>
      <c r="W23" s="40">
        <v>2.6653254395000001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1352.639953466075</v>
      </c>
      <c r="D24" s="46">
        <v>318.82126577591282</v>
      </c>
      <c r="E24" s="46">
        <v>293.00551773703626</v>
      </c>
      <c r="F24" s="46">
        <v>288.43532823566318</v>
      </c>
      <c r="G24" s="46">
        <v>200.72667208666135</v>
      </c>
      <c r="H24" s="46">
        <v>135.95206535554732</v>
      </c>
      <c r="I24" s="46">
        <v>74.69107816255314</v>
      </c>
      <c r="J24" s="46">
        <v>79.715477321515934</v>
      </c>
      <c r="K24" s="46">
        <v>61.713622282649169</v>
      </c>
      <c r="L24" s="46">
        <v>54.107019141160798</v>
      </c>
      <c r="M24" s="46">
        <v>42.631636843110243</v>
      </c>
      <c r="N24" s="46">
        <v>37.400915548694414</v>
      </c>
      <c r="O24" s="46">
        <v>33.175768439650753</v>
      </c>
      <c r="P24" s="46">
        <v>28.696664078565306</v>
      </c>
      <c r="Q24" s="46">
        <v>32.28592739614696</v>
      </c>
      <c r="R24" s="46">
        <v>37.056243323783839</v>
      </c>
      <c r="S24" s="46">
        <v>53.069104602500531</v>
      </c>
      <c r="T24" s="46">
        <v>45.125121591693585</v>
      </c>
      <c r="U24" s="46">
        <v>21.263902306128422</v>
      </c>
      <c r="V24" s="46">
        <v>19.738626415287186</v>
      </c>
      <c r="W24" s="46">
        <v>22.835749791712431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616.84346642633466</v>
      </c>
      <c r="D27" s="40">
        <v>289.12132320115256</v>
      </c>
      <c r="E27" s="40">
        <v>225.88674172737626</v>
      </c>
      <c r="F27" s="40">
        <v>177.09873790418729</v>
      </c>
      <c r="G27" s="40">
        <v>0.48650345291608998</v>
      </c>
      <c r="H27" s="40">
        <v>4.4157863043300516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4603.8766497027655</v>
      </c>
      <c r="D28" s="40">
        <v>899.42970135203245</v>
      </c>
      <c r="E28" s="40">
        <v>923.14467162277083</v>
      </c>
      <c r="F28" s="40">
        <v>929.65308936176882</v>
      </c>
      <c r="G28" s="40">
        <v>793.20805403589395</v>
      </c>
      <c r="H28" s="40">
        <v>497.90758354901629</v>
      </c>
      <c r="I28" s="40">
        <v>272.25276190831806</v>
      </c>
      <c r="J28" s="40">
        <v>297.080086631754</v>
      </c>
      <c r="K28" s="40">
        <v>216.39748480122466</v>
      </c>
      <c r="L28" s="40">
        <v>203.99783429746381</v>
      </c>
      <c r="M28" s="40">
        <v>161.16010457478259</v>
      </c>
      <c r="N28" s="40">
        <v>145.73059596644995</v>
      </c>
      <c r="O28" s="40">
        <v>131.55261229904858</v>
      </c>
      <c r="P28" s="40">
        <v>118.13616547526729</v>
      </c>
      <c r="Q28" s="40">
        <v>134.89396914322077</v>
      </c>
      <c r="R28" s="40">
        <v>161.21428392594873</v>
      </c>
      <c r="S28" s="40">
        <v>230.43507307438529</v>
      </c>
      <c r="T28" s="40">
        <v>199.59635015538001</v>
      </c>
      <c r="U28" s="40">
        <v>115.49129799421021</v>
      </c>
      <c r="V28" s="40">
        <v>113.65886136071329</v>
      </c>
      <c r="W28" s="40">
        <v>130.0040472684081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5220.7201161291005</v>
      </c>
      <c r="D29" s="46">
        <v>1188.551024553185</v>
      </c>
      <c r="E29" s="46">
        <v>1149.031413350147</v>
      </c>
      <c r="F29" s="46">
        <v>1106.7518272659561</v>
      </c>
      <c r="G29" s="46">
        <v>793.69455748881001</v>
      </c>
      <c r="H29" s="46">
        <v>502.32336985334632</v>
      </c>
      <c r="I29" s="46">
        <v>272.25276190831806</v>
      </c>
      <c r="J29" s="46">
        <v>297.080086631754</v>
      </c>
      <c r="K29" s="46">
        <v>216.39748480122466</v>
      </c>
      <c r="L29" s="46">
        <v>203.99783429746381</v>
      </c>
      <c r="M29" s="46">
        <v>161.16010457478259</v>
      </c>
      <c r="N29" s="46">
        <v>145.73059596644995</v>
      </c>
      <c r="O29" s="46">
        <v>131.55261229904858</v>
      </c>
      <c r="P29" s="46">
        <v>118.13616547526729</v>
      </c>
      <c r="Q29" s="46">
        <v>134.89396914322077</v>
      </c>
      <c r="R29" s="46">
        <v>161.21428392594873</v>
      </c>
      <c r="S29" s="46">
        <v>230.43507307438529</v>
      </c>
      <c r="T29" s="46">
        <v>199.59635015538001</v>
      </c>
      <c r="U29" s="46">
        <v>115.49129799421021</v>
      </c>
      <c r="V29" s="46">
        <v>113.65886136071329</v>
      </c>
      <c r="W29" s="46">
        <v>130.0040472684081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-3456.9397885461271</v>
      </c>
      <c r="D33" s="40">
        <v>-314.11678608677266</v>
      </c>
      <c r="E33" s="40">
        <v>-314.41709947525976</v>
      </c>
      <c r="F33" s="40">
        <v>-335.72822070523171</v>
      </c>
      <c r="G33" s="40">
        <v>-338.05743705952051</v>
      </c>
      <c r="H33" s="40">
        <v>-482.36641813234309</v>
      </c>
      <c r="I33" s="40">
        <v>-535.84354966732417</v>
      </c>
      <c r="J33" s="40">
        <v>-555.1369878568504</v>
      </c>
      <c r="K33" s="40">
        <v>-545.5101750431503</v>
      </c>
      <c r="L33" s="40">
        <v>-573.48723993331078</v>
      </c>
      <c r="M33" s="40">
        <v>-585.57297708724639</v>
      </c>
      <c r="N33" s="40">
        <v>-210.88646461248152</v>
      </c>
      <c r="O33" s="40">
        <v>-218.56196995687199</v>
      </c>
      <c r="P33" s="40">
        <v>-206.11572989099653</v>
      </c>
      <c r="Q33" s="40">
        <v>-202.99441089405917</v>
      </c>
      <c r="R33" s="40">
        <v>-51.45072750212767</v>
      </c>
      <c r="S33" s="40">
        <v>14.235749731927323</v>
      </c>
      <c r="T33" s="40">
        <v>14.36300126807949</v>
      </c>
      <c r="U33" s="40">
        <v>14.556773463326246</v>
      </c>
      <c r="V33" s="40">
        <v>14.626779947572077</v>
      </c>
      <c r="W33" s="40">
        <v>14.916401537759608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180.9081228164379</v>
      </c>
      <c r="D34" s="40">
        <v>14.739975875019631</v>
      </c>
      <c r="E34" s="40">
        <v>17.020998767576078</v>
      </c>
      <c r="F34" s="40">
        <v>17.773035878363988</v>
      </c>
      <c r="G34" s="40">
        <v>18.471413262228701</v>
      </c>
      <c r="H34" s="40">
        <v>16.954484939443901</v>
      </c>
      <c r="I34" s="40">
        <v>16.197313405015169</v>
      </c>
      <c r="J34" s="40">
        <v>16.797137263517897</v>
      </c>
      <c r="K34" s="40">
        <v>16.31366715289456</v>
      </c>
      <c r="L34" s="40">
        <v>16.72542677485059</v>
      </c>
      <c r="M34" s="40">
        <v>16.222313407546253</v>
      </c>
      <c r="N34" s="40">
        <v>16.488078269608341</v>
      </c>
      <c r="O34" s="40">
        <v>16.825478646846282</v>
      </c>
      <c r="P34" s="40">
        <v>15.898649725425363</v>
      </c>
      <c r="Q34" s="40">
        <v>16.598223472947833</v>
      </c>
      <c r="R34" s="40">
        <v>17.105333676113883</v>
      </c>
      <c r="S34" s="40">
        <v>17.471784343710553</v>
      </c>
      <c r="T34" s="40">
        <v>18.974039157672657</v>
      </c>
      <c r="U34" s="40">
        <v>17.892738067917751</v>
      </c>
      <c r="V34" s="40">
        <v>18.721606655513913</v>
      </c>
      <c r="W34" s="40">
        <v>18.732698967312565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870.57728731834914</v>
      </c>
      <c r="D36" s="40">
        <v>108.25982715520884</v>
      </c>
      <c r="E36" s="40">
        <v>108.91154584416135</v>
      </c>
      <c r="F36" s="40">
        <v>128.91946950198965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-45.300283287322998</v>
      </c>
      <c r="D38" s="40">
        <v>0.79708003716600062</v>
      </c>
      <c r="E38" s="40">
        <v>0.80776450489499729</v>
      </c>
      <c r="F38" s="40">
        <v>0.81828249867000391</v>
      </c>
      <c r="G38" s="40">
        <v>0.83189014048799881</v>
      </c>
      <c r="H38" s="40">
        <v>0.83756258522407268</v>
      </c>
      <c r="I38" s="40">
        <v>0.85069158390970101</v>
      </c>
      <c r="J38" s="40">
        <v>0.81170083644928293</v>
      </c>
      <c r="K38" s="40">
        <v>-35.61303482806175</v>
      </c>
      <c r="L38" s="40">
        <v>-35.494314589471983</v>
      </c>
      <c r="M38" s="40">
        <v>-35.484569064314883</v>
      </c>
      <c r="N38" s="40">
        <v>-35.473586599699885</v>
      </c>
      <c r="O38" s="40">
        <v>-35.566042328430427</v>
      </c>
      <c r="P38" s="40">
        <v>-35.454991454999877</v>
      </c>
      <c r="Q38" s="40">
        <v>14.710326591821003</v>
      </c>
      <c r="R38" s="40">
        <v>14.821701511101603</v>
      </c>
      <c r="S38" s="40">
        <v>14.926234100678336</v>
      </c>
      <c r="T38" s="40">
        <v>25.481539463629897</v>
      </c>
      <c r="U38" s="40">
        <v>37.199354034710787</v>
      </c>
      <c r="V38" s="40">
        <v>37.944679970777543</v>
      </c>
      <c r="W38" s="40">
        <v>39.114365386100815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4526.3812558829995</v>
      </c>
      <c r="D39" s="40">
        <v>363.47630891467043</v>
      </c>
      <c r="E39" s="40">
        <v>408.28351752597735</v>
      </c>
      <c r="F39" s="40">
        <v>396.60227047477827</v>
      </c>
      <c r="G39" s="40">
        <v>447.29035267667501</v>
      </c>
      <c r="H39" s="40">
        <v>428.00639305043939</v>
      </c>
      <c r="I39" s="40">
        <v>396.44462536567346</v>
      </c>
      <c r="J39" s="40">
        <v>413.86806325959583</v>
      </c>
      <c r="K39" s="40">
        <v>399.68354527507364</v>
      </c>
      <c r="L39" s="40">
        <v>431.31900990153258</v>
      </c>
      <c r="M39" s="40">
        <v>406.44710031346034</v>
      </c>
      <c r="N39" s="40">
        <v>414.82313438904299</v>
      </c>
      <c r="O39" s="40">
        <v>422.97400985669725</v>
      </c>
      <c r="P39" s="40">
        <v>392.24306832681219</v>
      </c>
      <c r="Q39" s="40">
        <v>401.20898247414834</v>
      </c>
      <c r="R39" s="40">
        <v>410.87150310321221</v>
      </c>
      <c r="S39" s="40">
        <v>424.20441173593093</v>
      </c>
      <c r="T39" s="40">
        <v>548.90300727427393</v>
      </c>
      <c r="U39" s="40">
        <v>511.49151472992082</v>
      </c>
      <c r="V39" s="40">
        <v>550.55262175147959</v>
      </c>
      <c r="W39" s="40">
        <v>568.09598237036323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77.645001602355393</v>
      </c>
      <c r="D40" s="40">
        <v>8.1307455777600026</v>
      </c>
      <c r="E40" s="40">
        <v>5.219756965810002</v>
      </c>
      <c r="F40" s="40">
        <v>4.5606840354700013</v>
      </c>
      <c r="G40" s="40">
        <v>5.8834209348799984</v>
      </c>
      <c r="H40" s="40">
        <v>7.6731721825699966</v>
      </c>
      <c r="I40" s="40">
        <v>7.746950980900003</v>
      </c>
      <c r="J40" s="40">
        <v>8.1722988303899982</v>
      </c>
      <c r="K40" s="40">
        <v>10.101174887570002</v>
      </c>
      <c r="L40" s="40">
        <v>8.1200588053499931</v>
      </c>
      <c r="M40" s="40">
        <v>7.7511660805099982</v>
      </c>
      <c r="N40" s="40">
        <v>8.3296468901900074</v>
      </c>
      <c r="O40" s="40">
        <v>8.7616494089100083</v>
      </c>
      <c r="P40" s="40">
        <v>7.1917688844400089</v>
      </c>
      <c r="Q40" s="40">
        <v>7.4669165525000034</v>
      </c>
      <c r="R40" s="40">
        <v>7.9735483944099981</v>
      </c>
      <c r="S40" s="40">
        <v>6.9794004805499981</v>
      </c>
      <c r="T40" s="40">
        <v>6.6109103552300015</v>
      </c>
      <c r="U40" s="40">
        <v>6.3039289325699972</v>
      </c>
      <c r="V40" s="40">
        <v>6.869315591200003</v>
      </c>
      <c r="W40" s="40">
        <v>6.7190103391800031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26.195806335642775</v>
      </c>
      <c r="D41" s="40">
        <v>10.246990991960459</v>
      </c>
      <c r="E41" s="40">
        <v>0</v>
      </c>
      <c r="F41" s="40">
        <v>8.8195965127388902</v>
      </c>
      <c r="G41" s="40">
        <v>0.35161707370956996</v>
      </c>
      <c r="H41" s="40">
        <v>0</v>
      </c>
      <c r="I41" s="40">
        <v>1.0168304564880599</v>
      </c>
      <c r="J41" s="40">
        <v>1.982488763159</v>
      </c>
      <c r="K41" s="40">
        <v>0.18592465573854999</v>
      </c>
      <c r="L41" s="40">
        <v>1.0128399205363801</v>
      </c>
      <c r="M41" s="40">
        <v>0.35075042753218999</v>
      </c>
      <c r="N41" s="40">
        <v>1.6111185523620499</v>
      </c>
      <c r="O41" s="40">
        <v>1.40714689160365</v>
      </c>
      <c r="P41" s="40">
        <v>0.48591038544110998</v>
      </c>
      <c r="Q41" s="40">
        <v>0.1390073525452</v>
      </c>
      <c r="R41" s="40">
        <v>1.2837475171062198</v>
      </c>
      <c r="S41" s="40">
        <v>3.2754767384730097</v>
      </c>
      <c r="T41" s="40">
        <v>4.3065475517669105</v>
      </c>
      <c r="U41" s="40">
        <v>0</v>
      </c>
      <c r="V41" s="40">
        <v>0</v>
      </c>
      <c r="W41" s="40">
        <v>6.3675403057462701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194.1078303843027</v>
      </c>
      <c r="D43" s="50">
        <v>74.337163970636581</v>
      </c>
      <c r="E43" s="50">
        <v>57.530030961643639</v>
      </c>
      <c r="F43" s="50">
        <v>52.160627407640398</v>
      </c>
      <c r="G43" s="50">
        <v>13.760624338801161</v>
      </c>
      <c r="H43" s="50">
        <v>9.5384980014755065</v>
      </c>
      <c r="I43" s="50">
        <v>5.1824477706430807</v>
      </c>
      <c r="J43" s="50">
        <v>11.182946846359581</v>
      </c>
      <c r="K43" s="50">
        <v>5.4234845238047704</v>
      </c>
      <c r="L43" s="50">
        <v>0</v>
      </c>
      <c r="M43" s="50">
        <v>0.15936043692518001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0.60492966231368994</v>
      </c>
      <c r="U43" s="50">
        <v>0</v>
      </c>
      <c r="V43" s="50">
        <v>0</v>
      </c>
      <c r="W43" s="50">
        <v>0.49103645735007001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6817.4849893941519</v>
      </c>
      <c r="D44" s="40">
        <v>544.40308357983656</v>
      </c>
      <c r="E44" s="40">
        <v>638.75407809958074</v>
      </c>
      <c r="F44" s="40">
        <v>693.00340047788461</v>
      </c>
      <c r="G44" s="40">
        <v>699.35374614861314</v>
      </c>
      <c r="H44" s="40">
        <v>670.88438145667794</v>
      </c>
      <c r="I44" s="40">
        <v>633.40734899199208</v>
      </c>
      <c r="J44" s="40">
        <v>662.52871902007723</v>
      </c>
      <c r="K44" s="40">
        <v>622.7190890140846</v>
      </c>
      <c r="L44" s="40">
        <v>632.90302458848873</v>
      </c>
      <c r="M44" s="40">
        <v>598.97756016833887</v>
      </c>
      <c r="N44" s="40">
        <v>614.12118132512182</v>
      </c>
      <c r="O44" s="40">
        <v>636.53864449238279</v>
      </c>
      <c r="P44" s="40">
        <v>578.69905602995584</v>
      </c>
      <c r="Q44" s="40">
        <v>608.95863581522826</v>
      </c>
      <c r="R44" s="40">
        <v>637.8801094485151</v>
      </c>
      <c r="S44" s="40">
        <v>668.52127698003824</v>
      </c>
      <c r="T44" s="40">
        <v>658.03925713068315</v>
      </c>
      <c r="U44" s="40">
        <v>628.68250071449734</v>
      </c>
      <c r="V44" s="40">
        <v>668.94566886725352</v>
      </c>
      <c r="W44" s="40">
        <v>681.39267705543966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11268.144463197819</v>
      </c>
      <c r="D45" s="46">
        <v>1081.0855289467329</v>
      </c>
      <c r="E45" s="46">
        <v>1185.5185741264336</v>
      </c>
      <c r="F45" s="46">
        <v>1222.8435978439275</v>
      </c>
      <c r="G45" s="46">
        <v>1212.2123819759859</v>
      </c>
      <c r="H45" s="46">
        <v>997.11456684407779</v>
      </c>
      <c r="I45" s="46">
        <v>857.08085301225492</v>
      </c>
      <c r="J45" s="46">
        <v>872.03464709337118</v>
      </c>
      <c r="K45" s="46">
        <v>783.07640673586252</v>
      </c>
      <c r="L45" s="46">
        <v>773.54906084283618</v>
      </c>
      <c r="M45" s="46">
        <v>666.51882967005838</v>
      </c>
      <c r="N45" s="46">
        <v>1037.9094559365676</v>
      </c>
      <c r="O45" s="46">
        <v>1045.5480650835791</v>
      </c>
      <c r="P45" s="46">
        <v>940.37354354492311</v>
      </c>
      <c r="Q45" s="46">
        <v>1030.076721726517</v>
      </c>
      <c r="R45" s="46">
        <v>1219.947398478143</v>
      </c>
      <c r="S45" s="46">
        <v>1299.682979923381</v>
      </c>
      <c r="T45" s="46">
        <v>1338.1867305758215</v>
      </c>
      <c r="U45" s="46">
        <v>1268.9572582280171</v>
      </c>
      <c r="V45" s="46">
        <v>1335.3869545877474</v>
      </c>
      <c r="W45" s="46">
        <v>1369.854987450416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-6.1800396935301922</v>
      </c>
      <c r="D57" s="40">
        <v>0</v>
      </c>
      <c r="E57" s="40">
        <v>0</v>
      </c>
      <c r="F57" s="40">
        <v>-0.13884182582883006</v>
      </c>
      <c r="G57" s="40">
        <v>-0.30637039212356004</v>
      </c>
      <c r="H57" s="40">
        <v>-0.33289795755833995</v>
      </c>
      <c r="I57" s="40">
        <v>-0.35312435559392985</v>
      </c>
      <c r="J57" s="40">
        <v>-0.38317894360200005</v>
      </c>
      <c r="K57" s="40">
        <v>-0.43364304332483999</v>
      </c>
      <c r="L57" s="40">
        <v>-0.4885898955612698</v>
      </c>
      <c r="M57" s="40">
        <v>-0.5397593315251501</v>
      </c>
      <c r="N57" s="40">
        <v>-0.6007845588802897</v>
      </c>
      <c r="O57" s="40">
        <v>-0.68198818954683016</v>
      </c>
      <c r="P57" s="40">
        <v>-0.84265752920963011</v>
      </c>
      <c r="Q57" s="40">
        <v>-0.96117191626059018</v>
      </c>
      <c r="R57" s="40">
        <v>-1.1320958088992998</v>
      </c>
      <c r="S57" s="40">
        <v>-1.2861383784548903</v>
      </c>
      <c r="T57" s="40">
        <v>-1.5042558374650792</v>
      </c>
      <c r="U57" s="40">
        <v>-1.7586758094018997</v>
      </c>
      <c r="V57" s="40">
        <v>-1.9226053525216402</v>
      </c>
      <c r="W57" s="40">
        <v>-2.1388175699003598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13976.032185690357</v>
      </c>
      <c r="D58" s="46">
        <v>214.66342742274182</v>
      </c>
      <c r="E58" s="46">
        <v>213.19854251148149</v>
      </c>
      <c r="F58" s="46">
        <v>240.96623795437068</v>
      </c>
      <c r="G58" s="46">
        <v>476.21493348574063</v>
      </c>
      <c r="H58" s="46">
        <v>781.72883087427101</v>
      </c>
      <c r="I58" s="46">
        <v>1068.5417787531792</v>
      </c>
      <c r="J58" s="46">
        <v>1087.428145070166</v>
      </c>
      <c r="K58" s="46">
        <v>1335.1580176078319</v>
      </c>
      <c r="L58" s="46">
        <v>1438.3341973363817</v>
      </c>
      <c r="M58" s="46">
        <v>1693.3971839222852</v>
      </c>
      <c r="N58" s="46">
        <v>1842.8203944644551</v>
      </c>
      <c r="O58" s="46">
        <v>1968.9882852985795</v>
      </c>
      <c r="P58" s="46">
        <v>2297.0384321465713</v>
      </c>
      <c r="Q58" s="46">
        <v>2239.2190505955282</v>
      </c>
      <c r="R58" s="46">
        <v>2236.5620755127934</v>
      </c>
      <c r="S58" s="46">
        <v>2258.4317729625277</v>
      </c>
      <c r="T58" s="46">
        <v>2593.5540824054119</v>
      </c>
      <c r="U58" s="46">
        <v>2895.5498120968132</v>
      </c>
      <c r="V58" s="46">
        <v>2925.6421198488515</v>
      </c>
      <c r="W58" s="46">
        <v>3250.0091401533473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-2876.3831284956473</v>
      </c>
      <c r="D70" s="50">
        <v>-154.27159183080676</v>
      </c>
      <c r="E70" s="50">
        <v>-158.72716280483937</v>
      </c>
      <c r="F70" s="50">
        <v>-134.65137780585698</v>
      </c>
      <c r="G70" s="50">
        <v>-151.86458803808719</v>
      </c>
      <c r="H70" s="50">
        <v>-168.04086143129825</v>
      </c>
      <c r="I70" s="50">
        <v>-224.13803902502406</v>
      </c>
      <c r="J70" s="50">
        <v>-240.80551605241462</v>
      </c>
      <c r="K70" s="50">
        <v>-282.21757869214287</v>
      </c>
      <c r="L70" s="50">
        <v>-306.3928742479635</v>
      </c>
      <c r="M70" s="50">
        <v>-326.02039543010471</v>
      </c>
      <c r="N70" s="50">
        <v>-341.816837716696</v>
      </c>
      <c r="O70" s="50">
        <v>-373.85493577715908</v>
      </c>
      <c r="P70" s="50">
        <v>-400.1485683231744</v>
      </c>
      <c r="Q70" s="50">
        <v>-392.60962902931374</v>
      </c>
      <c r="R70" s="50">
        <v>-410.26855824976849</v>
      </c>
      <c r="S70" s="50">
        <v>-402.69420123771181</v>
      </c>
      <c r="T70" s="50">
        <v>-375.88873323518447</v>
      </c>
      <c r="U70" s="50">
        <v>-425.47692072980129</v>
      </c>
      <c r="V70" s="50">
        <v>-399.66521220818902</v>
      </c>
      <c r="W70" s="50">
        <v>-507.78714846913851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5197.4176314521883</v>
      </c>
      <c r="D71" s="50">
        <v>427.86075453729774</v>
      </c>
      <c r="E71" s="50">
        <v>485.62894119762882</v>
      </c>
      <c r="F71" s="50">
        <v>497.10344145152226</v>
      </c>
      <c r="G71" s="50">
        <v>500.077732059715</v>
      </c>
      <c r="H71" s="50">
        <v>487.76174760922669</v>
      </c>
      <c r="I71" s="50">
        <v>476.39759023135827</v>
      </c>
      <c r="J71" s="50">
        <v>478.4119096803002</v>
      </c>
      <c r="K71" s="50">
        <v>462.75737532396874</v>
      </c>
      <c r="L71" s="50">
        <v>479.39218151651966</v>
      </c>
      <c r="M71" s="50">
        <v>454.76821489324209</v>
      </c>
      <c r="N71" s="50">
        <v>460.46927700065407</v>
      </c>
      <c r="O71" s="50">
        <v>453.15542276942654</v>
      </c>
      <c r="P71" s="50">
        <v>437.45131205897616</v>
      </c>
      <c r="Q71" s="50">
        <v>466.03906815063675</v>
      </c>
      <c r="R71" s="50">
        <v>479.2836891588716</v>
      </c>
      <c r="S71" s="50">
        <v>538.73515281489972</v>
      </c>
      <c r="T71" s="50">
        <v>569.33663999106761</v>
      </c>
      <c r="U71" s="50">
        <v>564.34878735853681</v>
      </c>
      <c r="V71" s="50">
        <v>589.92896704844202</v>
      </c>
      <c r="W71" s="50">
        <v>630.64254160156736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2321.0345029565415</v>
      </c>
      <c r="D72" s="46">
        <v>273.58916270649098</v>
      </c>
      <c r="E72" s="46">
        <v>326.90177839278942</v>
      </c>
      <c r="F72" s="46">
        <v>362.45206364566525</v>
      </c>
      <c r="G72" s="46">
        <v>348.21314402162784</v>
      </c>
      <c r="H72" s="46">
        <v>319.72088617792843</v>
      </c>
      <c r="I72" s="46">
        <v>252.25955120633421</v>
      </c>
      <c r="J72" s="46">
        <v>237.60639362788558</v>
      </c>
      <c r="K72" s="46">
        <v>180.53979663182588</v>
      </c>
      <c r="L72" s="46">
        <v>172.99930726855615</v>
      </c>
      <c r="M72" s="46">
        <v>128.74781946313738</v>
      </c>
      <c r="N72" s="46">
        <v>118.65243928395807</v>
      </c>
      <c r="O72" s="46">
        <v>79.300486992267452</v>
      </c>
      <c r="P72" s="46">
        <v>37.302743735801755</v>
      </c>
      <c r="Q72" s="46">
        <v>73.429439121323014</v>
      </c>
      <c r="R72" s="46">
        <v>69.015130909103107</v>
      </c>
      <c r="S72" s="46">
        <v>136.04095157718791</v>
      </c>
      <c r="T72" s="46">
        <v>193.44790675588314</v>
      </c>
      <c r="U72" s="46">
        <v>138.87186662873552</v>
      </c>
      <c r="V72" s="46">
        <v>190.263754840253</v>
      </c>
      <c r="W72" s="46">
        <v>122.85539313242884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40019.306271116388</v>
      </c>
      <c r="D79" s="60">
        <v>3370.9489248737209</v>
      </c>
      <c r="E79" s="60">
        <v>3517.5512038362231</v>
      </c>
      <c r="F79" s="60">
        <v>3587.9673751367231</v>
      </c>
      <c r="G79" s="60">
        <v>3475.4705294159276</v>
      </c>
      <c r="H79" s="60">
        <v>3204.0858120561743</v>
      </c>
      <c r="I79" s="60">
        <v>3153.9214667542774</v>
      </c>
      <c r="J79" s="60">
        <v>3091.6883141828157</v>
      </c>
      <c r="K79" s="60">
        <v>3121.8030609140383</v>
      </c>
      <c r="L79" s="60">
        <v>3145.3639435880082</v>
      </c>
      <c r="M79" s="60">
        <v>3272.1646369407731</v>
      </c>
      <c r="N79" s="60">
        <v>3760.4406842373091</v>
      </c>
      <c r="O79" s="60">
        <v>3891.4094609524318</v>
      </c>
      <c r="P79" s="60">
        <v>4096.4974215764541</v>
      </c>
      <c r="Q79" s="60">
        <v>4291.0648007637219</v>
      </c>
      <c r="R79" s="60">
        <v>4454.4117595245298</v>
      </c>
      <c r="S79" s="60">
        <v>4734.8363699970932</v>
      </c>
      <c r="T79" s="60">
        <v>5192.7981111890113</v>
      </c>
      <c r="U79" s="60">
        <v>5327.1851081423456</v>
      </c>
      <c r="V79" s="60">
        <v>5366.0981822394951</v>
      </c>
      <c r="W79" s="60">
        <v>5815.2719569360461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18959.115785828588</v>
      </c>
      <c r="D80" s="40">
        <v>499.68735363542396</v>
      </c>
      <c r="E80" s="40">
        <v>541.87480974846153</v>
      </c>
      <c r="F80" s="40">
        <v>577.70804427257474</v>
      </c>
      <c r="G80" s="40">
        <v>880.81672383270711</v>
      </c>
      <c r="H80" s="40">
        <v>1228.1064807204157</v>
      </c>
      <c r="I80" s="40">
        <v>1666.241170479228</v>
      </c>
      <c r="J80" s="40">
        <v>1560.8348224615645</v>
      </c>
      <c r="K80" s="40">
        <v>1821.5943862273709</v>
      </c>
      <c r="L80" s="40">
        <v>1866.7726318291991</v>
      </c>
      <c r="M80" s="40">
        <v>2181.4553339229396</v>
      </c>
      <c r="N80" s="40">
        <v>2312.4471997570304</v>
      </c>
      <c r="O80" s="40">
        <v>2478.2777580927782</v>
      </c>
      <c r="P80" s="40">
        <v>2834.4247886235303</v>
      </c>
      <c r="Q80" s="40">
        <v>2797.9562590610572</v>
      </c>
      <c r="R80" s="40">
        <v>2802.0356450296872</v>
      </c>
      <c r="S80" s="40">
        <v>2840.5861555982165</v>
      </c>
      <c r="T80" s="40">
        <v>3224.9039400934089</v>
      </c>
      <c r="U80" s="40">
        <v>3572.8111226991905</v>
      </c>
      <c r="V80" s="40">
        <v>3476.8703257852385</v>
      </c>
      <c r="W80" s="40">
        <v>3924.0011006408117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21247.568409895361</v>
      </c>
      <c r="D81" s="40">
        <v>2871.2615712382972</v>
      </c>
      <c r="E81" s="40">
        <v>2975.6806433154011</v>
      </c>
      <c r="F81" s="40">
        <v>3010.3796656973113</v>
      </c>
      <c r="G81" s="40">
        <v>2595.055079946897</v>
      </c>
      <c r="H81" s="40">
        <v>2004.8991013012117</v>
      </c>
      <c r="I81" s="40">
        <v>1516.7221555050462</v>
      </c>
      <c r="J81" s="40">
        <v>1559.9891705554619</v>
      </c>
      <c r="K81" s="40">
        <v>1329.4326612791431</v>
      </c>
      <c r="L81" s="40">
        <v>1307.8983542406856</v>
      </c>
      <c r="M81" s="40">
        <v>1120.0955438745834</v>
      </c>
      <c r="N81" s="40">
        <v>1477.4577888900908</v>
      </c>
      <c r="O81" s="40">
        <v>1442.674222618683</v>
      </c>
      <c r="P81" s="40">
        <v>1291.6933646413299</v>
      </c>
      <c r="Q81" s="40">
        <v>1451.8241129536445</v>
      </c>
      <c r="R81" s="40">
        <v>1682.1532703749233</v>
      </c>
      <c r="S81" s="40">
        <v>1924.1055822075048</v>
      </c>
      <c r="T81" s="40">
        <v>1997.8279163904067</v>
      </c>
      <c r="U81" s="40">
        <v>1784.3884966261644</v>
      </c>
      <c r="V81" s="40">
        <v>1919.2017464347507</v>
      </c>
      <c r="W81" s="40">
        <v>1921.3786990845833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41028.012067014824</v>
      </c>
      <c r="D84" s="63"/>
      <c r="E84" s="64">
        <v>1008.7057958984375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7756.8805541002203</v>
      </c>
      <c r="D88" s="67">
        <v>3288.8482612417001</v>
      </c>
      <c r="E88" s="67">
        <v>2548.4363973678696</v>
      </c>
      <c r="F88" s="67">
        <v>1891.829070529531</v>
      </c>
      <c r="G88" s="67">
        <v>2.8515824625000001</v>
      </c>
      <c r="H88" s="67">
        <v>24.91524249862001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66003.056149914832</v>
      </c>
      <c r="D89" s="67">
        <v>10632.529120656809</v>
      </c>
      <c r="E89" s="67">
        <v>10443.150870933374</v>
      </c>
      <c r="F89" s="67">
        <v>10064.215070570153</v>
      </c>
      <c r="G89" s="67">
        <v>8369.7714708797012</v>
      </c>
      <c r="H89" s="67">
        <v>4925.68676827326</v>
      </c>
      <c r="I89" s="67">
        <v>2607.3197542390299</v>
      </c>
      <c r="J89" s="67">
        <v>2774.8942780322004</v>
      </c>
      <c r="K89" s="67">
        <v>1942.3855152061401</v>
      </c>
      <c r="L89" s="67">
        <v>1869.5374204566501</v>
      </c>
      <c r="M89" s="67">
        <v>1413.00571843997</v>
      </c>
      <c r="N89" s="67">
        <v>1241.13515721114</v>
      </c>
      <c r="O89" s="67">
        <v>1076.2170957385199</v>
      </c>
      <c r="P89" s="67">
        <v>955.34743739160001</v>
      </c>
      <c r="Q89" s="67">
        <v>1034.1030873189502</v>
      </c>
      <c r="R89" s="67">
        <v>1198.8292242812602</v>
      </c>
      <c r="S89" s="67">
        <v>1651.2924819426298</v>
      </c>
      <c r="T89" s="67">
        <v>1393.1431991180898</v>
      </c>
      <c r="U89" s="67">
        <v>807.73654334043977</v>
      </c>
      <c r="V89" s="67">
        <v>760.72328176846997</v>
      </c>
      <c r="W89" s="67">
        <v>842.03265411644975</v>
      </c>
    </row>
    <row r="90" spans="1:28" ht="15.75" x14ac:dyDescent="0.25">
      <c r="B90" s="44" t="s">
        <v>78</v>
      </c>
      <c r="C90" s="67">
        <v>146967.53422869751</v>
      </c>
      <c r="D90" s="67">
        <v>2447.1707797081899</v>
      </c>
      <c r="E90" s="67">
        <v>2946.5302974408496</v>
      </c>
      <c r="F90" s="67">
        <v>3429.4782099988588</v>
      </c>
      <c r="G90" s="67">
        <v>3974.1600404980099</v>
      </c>
      <c r="H90" s="67">
        <v>4447.2356298991708</v>
      </c>
      <c r="I90" s="67">
        <v>4889.6456421721896</v>
      </c>
      <c r="J90" s="67">
        <v>5456.5198560334393</v>
      </c>
      <c r="K90" s="67">
        <v>6080.5180527438715</v>
      </c>
      <c r="L90" s="67">
        <v>6731.0444220246281</v>
      </c>
      <c r="M90" s="67">
        <v>7358.9296380245687</v>
      </c>
      <c r="N90" s="67">
        <v>7907.2720220669953</v>
      </c>
      <c r="O90" s="67">
        <v>8409.8215458083469</v>
      </c>
      <c r="P90" s="67">
        <v>8827.7528675375324</v>
      </c>
      <c r="Q90" s="67">
        <v>9289.738523020711</v>
      </c>
      <c r="R90" s="67">
        <v>9732.8343059425715</v>
      </c>
      <c r="S90" s="67">
        <v>9986.1000021231448</v>
      </c>
      <c r="T90" s="67">
        <v>10423.004843475281</v>
      </c>
      <c r="U90" s="67">
        <v>11033.241540323306</v>
      </c>
      <c r="V90" s="67">
        <v>11569.645822982326</v>
      </c>
      <c r="W90" s="67">
        <v>12026.890186873523</v>
      </c>
    </row>
    <row r="91" spans="1:28" ht="15.75" x14ac:dyDescent="0.25">
      <c r="B91" s="44" t="s">
        <v>79</v>
      </c>
      <c r="C91" s="67">
        <v>32374.957897656212</v>
      </c>
      <c r="D91" s="67">
        <v>1445.2768940325066</v>
      </c>
      <c r="E91" s="67">
        <v>1689.1215475096849</v>
      </c>
      <c r="F91" s="67">
        <v>2600.7884027182445</v>
      </c>
      <c r="G91" s="67">
        <v>3062.7823244338133</v>
      </c>
      <c r="H91" s="67">
        <v>2434.2425110881313</v>
      </c>
      <c r="I91" s="67">
        <v>2264.4397324699821</v>
      </c>
      <c r="J91" s="67">
        <v>2228.7913545204724</v>
      </c>
      <c r="K91" s="67">
        <v>2212.994915028361</v>
      </c>
      <c r="L91" s="67">
        <v>2148.8238633540022</v>
      </c>
      <c r="M91" s="67">
        <v>1655.8914460761318</v>
      </c>
      <c r="N91" s="67">
        <v>1204.0399519016319</v>
      </c>
      <c r="O91" s="67">
        <v>1185.1010231124217</v>
      </c>
      <c r="P91" s="67">
        <v>1172.1354902149924</v>
      </c>
      <c r="Q91" s="67">
        <v>1159.7679438165719</v>
      </c>
      <c r="R91" s="67">
        <v>1145.4971883200424</v>
      </c>
      <c r="S91" s="67">
        <v>1131.5210847186024</v>
      </c>
      <c r="T91" s="67">
        <v>924.70087024663235</v>
      </c>
      <c r="U91" s="67">
        <v>914.16941422141281</v>
      </c>
      <c r="V91" s="67">
        <v>904.00053694830149</v>
      </c>
      <c r="W91" s="67">
        <v>890.87140292427193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263280.03230524913</v>
      </c>
      <c r="D93" s="67">
        <v>14480.199472103375</v>
      </c>
      <c r="E93" s="67">
        <v>16205.629728943246</v>
      </c>
      <c r="F93" s="67">
        <v>16716.394451137981</v>
      </c>
      <c r="G93" s="67">
        <v>16913.36577879154</v>
      </c>
      <c r="H93" s="67">
        <v>15285.216421172614</v>
      </c>
      <c r="I93" s="67">
        <v>14219.461390767321</v>
      </c>
      <c r="J93" s="67">
        <v>14468.361483342589</v>
      </c>
      <c r="K93" s="67">
        <v>13582.00859969566</v>
      </c>
      <c r="L93" s="67">
        <v>13632.002360145123</v>
      </c>
      <c r="M93" s="67">
        <v>12897.042321046429</v>
      </c>
      <c r="N93" s="67">
        <v>12747.401771730394</v>
      </c>
      <c r="O93" s="67">
        <v>12744.450456994162</v>
      </c>
      <c r="P93" s="67">
        <v>11402.40033228436</v>
      </c>
      <c r="Q93" s="67">
        <v>11558.917298903463</v>
      </c>
      <c r="R93" s="67">
        <v>11685.623288326213</v>
      </c>
      <c r="S93" s="67">
        <v>11853.954659263421</v>
      </c>
      <c r="T93" s="67">
        <v>11332.09240711084</v>
      </c>
      <c r="U93" s="67">
        <v>10413.52764171548</v>
      </c>
      <c r="V93" s="67">
        <v>10666.758434497968</v>
      </c>
      <c r="W93" s="67">
        <v>10475.224007276958</v>
      </c>
    </row>
    <row r="94" spans="1:28" ht="15.75" x14ac:dyDescent="0.25">
      <c r="B94" s="44" t="s">
        <v>82</v>
      </c>
      <c r="C94" s="67">
        <v>205470.25109774107</v>
      </c>
      <c r="D94" s="67">
        <v>1222.8199867358899</v>
      </c>
      <c r="E94" s="67">
        <v>1271.12004083277</v>
      </c>
      <c r="F94" s="67">
        <v>1467.39725131416</v>
      </c>
      <c r="G94" s="67">
        <v>5582.5185258916335</v>
      </c>
      <c r="H94" s="67">
        <v>6694.3344209562329</v>
      </c>
      <c r="I94" s="67">
        <v>8266.7955702796444</v>
      </c>
      <c r="J94" s="67">
        <v>8237.3322087766028</v>
      </c>
      <c r="K94" s="67">
        <v>8560.4589084425061</v>
      </c>
      <c r="L94" s="67">
        <v>8754.6212187374713</v>
      </c>
      <c r="M94" s="67">
        <v>10088.978867448001</v>
      </c>
      <c r="N94" s="67">
        <v>11245.464531529578</v>
      </c>
      <c r="O94" s="67">
        <v>11220.420095303351</v>
      </c>
      <c r="P94" s="67">
        <v>14291.980963672959</v>
      </c>
      <c r="Q94" s="67">
        <v>14272.935739942561</v>
      </c>
      <c r="R94" s="67">
        <v>14252.355515319268</v>
      </c>
      <c r="S94" s="67">
        <v>14227.241536640398</v>
      </c>
      <c r="T94" s="67">
        <v>16399.754449923719</v>
      </c>
      <c r="U94" s="67">
        <v>16397.126812717041</v>
      </c>
      <c r="V94" s="67">
        <v>16372.481514401241</v>
      </c>
      <c r="W94" s="67">
        <v>16644.112938876027</v>
      </c>
    </row>
    <row r="95" spans="1:28" ht="15.75" x14ac:dyDescent="0.25">
      <c r="B95" s="44" t="s">
        <v>83</v>
      </c>
      <c r="C95" s="67">
        <v>363528.19299842161</v>
      </c>
      <c r="D95" s="67">
        <v>9370.4773587104082</v>
      </c>
      <c r="E95" s="67">
        <v>9388.324471976237</v>
      </c>
      <c r="F95" s="67">
        <v>9842.242880453301</v>
      </c>
      <c r="G95" s="67">
        <v>10152.712417713446</v>
      </c>
      <c r="H95" s="67">
        <v>15893.771908459401</v>
      </c>
      <c r="I95" s="67">
        <v>18299.809092045558</v>
      </c>
      <c r="J95" s="67">
        <v>18297.434813701642</v>
      </c>
      <c r="K95" s="67">
        <v>18379.723677832975</v>
      </c>
      <c r="L95" s="67">
        <v>18345.069994225945</v>
      </c>
      <c r="M95" s="67">
        <v>20172.773489338455</v>
      </c>
      <c r="N95" s="67">
        <v>20181.150450551031</v>
      </c>
      <c r="O95" s="67">
        <v>21713.027202700479</v>
      </c>
      <c r="P95" s="67">
        <v>21610.498931765633</v>
      </c>
      <c r="Q95" s="67">
        <v>21630.182971209033</v>
      </c>
      <c r="R95" s="67">
        <v>21641.124072590697</v>
      </c>
      <c r="S95" s="67">
        <v>21750.582093925786</v>
      </c>
      <c r="T95" s="67">
        <v>21662.411451524935</v>
      </c>
      <c r="U95" s="67">
        <v>21661.443322532588</v>
      </c>
      <c r="V95" s="67">
        <v>21660.656901381997</v>
      </c>
      <c r="W95" s="67">
        <v>21874.775495782054</v>
      </c>
    </row>
    <row r="96" spans="1:28" ht="15.75" x14ac:dyDescent="0.25">
      <c r="B96" s="44" t="s">
        <v>84</v>
      </c>
      <c r="C96" s="67">
        <v>113014.7717193003</v>
      </c>
      <c r="D96" s="67">
        <v>4397.4361506697132</v>
      </c>
      <c r="E96" s="67">
        <v>4600.4620346173297</v>
      </c>
      <c r="F96" s="67">
        <v>4214.1535761613668</v>
      </c>
      <c r="G96" s="67">
        <v>3920.5455128931003</v>
      </c>
      <c r="H96" s="67">
        <v>3818.7452329308881</v>
      </c>
      <c r="I96" s="67">
        <v>3594.5174866273092</v>
      </c>
      <c r="J96" s="67">
        <v>3565.1885484528993</v>
      </c>
      <c r="K96" s="67">
        <v>6101.9160042652684</v>
      </c>
      <c r="L96" s="67">
        <v>6112.0194069602676</v>
      </c>
      <c r="M96" s="67">
        <v>5758.0148588553566</v>
      </c>
      <c r="N96" s="67">
        <v>5725.057043157798</v>
      </c>
      <c r="O96" s="67">
        <v>5761.3865038907106</v>
      </c>
      <c r="P96" s="67">
        <v>5767.5945576068671</v>
      </c>
      <c r="Q96" s="67">
        <v>5718.8038441083172</v>
      </c>
      <c r="R96" s="67">
        <v>5719.2853823855776</v>
      </c>
      <c r="S96" s="67">
        <v>5721.9187497998773</v>
      </c>
      <c r="T96" s="67">
        <v>6080.1241098653563</v>
      </c>
      <c r="U96" s="67">
        <v>8537.8920793932484</v>
      </c>
      <c r="V96" s="67">
        <v>8573.4521788912116</v>
      </c>
      <c r="W96" s="67">
        <v>9326.2584577678426</v>
      </c>
    </row>
    <row r="97" spans="2:23" ht="15.75" x14ac:dyDescent="0.25">
      <c r="B97" s="45" t="s">
        <v>17</v>
      </c>
      <c r="C97" s="46">
        <v>1271566.809879387</v>
      </c>
      <c r="D97" s="67">
        <v>53020.575657705413</v>
      </c>
      <c r="E97" s="67">
        <v>54703.992041582358</v>
      </c>
      <c r="F97" s="67">
        <v>55610.042522002797</v>
      </c>
      <c r="G97" s="67">
        <v>57046.091324104971</v>
      </c>
      <c r="H97" s="67">
        <v>58547.978142082386</v>
      </c>
      <c r="I97" s="67">
        <v>59112.474554148277</v>
      </c>
      <c r="J97" s="67">
        <v>59747.241596968379</v>
      </c>
      <c r="K97" s="67">
        <v>61541.986225083667</v>
      </c>
      <c r="L97" s="67">
        <v>62052.802034974287</v>
      </c>
      <c r="M97" s="67">
        <v>63754.733006284507</v>
      </c>
      <c r="N97" s="67">
        <v>64635.851351664271</v>
      </c>
      <c r="O97" s="67">
        <v>66282.286261782778</v>
      </c>
      <c r="P97" s="67">
        <v>67695.209973425022</v>
      </c>
      <c r="Q97" s="67">
        <v>68035.82933207223</v>
      </c>
      <c r="R97" s="67">
        <v>68705.127501202543</v>
      </c>
      <c r="S97" s="67">
        <v>68949.6219466115</v>
      </c>
      <c r="T97" s="67">
        <v>68869.958293329648</v>
      </c>
      <c r="U97" s="67">
        <v>70316.814294788332</v>
      </c>
      <c r="V97" s="67">
        <v>70763.811509944891</v>
      </c>
      <c r="W97" s="67">
        <v>72174.382309628825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2:W90"/>
  <sheetViews>
    <sheetView tabSelected="1" zoomScale="70" zoomScaleNormal="70" workbookViewId="0">
      <pane ySplit="13" topLeftCell="A14" activePane="bottomLeft" state="frozen"/>
      <selection pane="bottomLeft" activeCell="E73" sqref="E73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5" style="1" customWidth="1"/>
    <col min="4" max="4" width="9.7109375" style="1" customWidth="1"/>
    <col min="5" max="5" width="12.140625" style="1" customWidth="1"/>
    <col min="6" max="7" width="11.28515625" style="1" customWidth="1" outlineLevel="1"/>
    <col min="8" max="8" width="9.140625" style="1" customWidth="1" outlineLevel="1"/>
    <col min="9" max="16" width="10.85546875" style="1" bestFit="1" customWidth="1"/>
    <col min="17" max="17" width="12.140625" style="1" bestFit="1" customWidth="1"/>
    <col min="18" max="22" width="10.85546875" style="1" bestFit="1" customWidth="1"/>
    <col min="23" max="23" width="11.85546875" style="1" bestFit="1" customWidth="1"/>
    <col min="24" max="16384" width="9.140625" style="1"/>
  </cols>
  <sheetData>
    <row r="2" spans="1:23" x14ac:dyDescent="0.25">
      <c r="A2" s="11" t="s">
        <v>4</v>
      </c>
      <c r="B2" s="11"/>
      <c r="C2" s="74"/>
      <c r="D2" s="75"/>
      <c r="F2" s="5"/>
      <c r="G2" s="5"/>
    </row>
    <row r="3" spans="1:23" x14ac:dyDescent="0.25">
      <c r="A3" s="13" t="s">
        <v>5</v>
      </c>
      <c r="B3" s="11"/>
      <c r="C3" s="76" t="s">
        <v>0</v>
      </c>
      <c r="D3" s="4">
        <v>6.88E-2</v>
      </c>
      <c r="F3" s="6"/>
      <c r="G3" s="6"/>
    </row>
    <row r="4" spans="1:23" ht="6" customHeight="1" x14ac:dyDescent="0.2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.75" x14ac:dyDescent="0.25">
      <c r="A5" s="16" t="s">
        <v>97</v>
      </c>
      <c r="B5" s="17"/>
      <c r="C5" s="12"/>
      <c r="D5" s="18" t="s">
        <v>6</v>
      </c>
      <c r="E5" s="18" t="s">
        <v>1</v>
      </c>
      <c r="F5" s="19">
        <v>2021</v>
      </c>
      <c r="G5" s="19">
        <v>2022</v>
      </c>
      <c r="H5" s="18">
        <v>2023</v>
      </c>
      <c r="I5" s="18">
        <f>H5+1</f>
        <v>2024</v>
      </c>
      <c r="J5" s="18">
        <f t="shared" ref="J5:W5" si="0">I5+1</f>
        <v>2025</v>
      </c>
      <c r="K5" s="18">
        <f t="shared" si="0"/>
        <v>2026</v>
      </c>
      <c r="L5" s="18">
        <f t="shared" si="0"/>
        <v>2027</v>
      </c>
      <c r="M5" s="18">
        <f t="shared" si="0"/>
        <v>2028</v>
      </c>
      <c r="N5" s="18">
        <f t="shared" si="0"/>
        <v>2029</v>
      </c>
      <c r="O5" s="18">
        <f t="shared" si="0"/>
        <v>2030</v>
      </c>
      <c r="P5" s="18">
        <f t="shared" si="0"/>
        <v>2031</v>
      </c>
      <c r="Q5" s="18">
        <f t="shared" si="0"/>
        <v>2032</v>
      </c>
      <c r="R5" s="18">
        <f t="shared" si="0"/>
        <v>2033</v>
      </c>
      <c r="S5" s="18">
        <f t="shared" si="0"/>
        <v>2034</v>
      </c>
      <c r="T5" s="18">
        <f t="shared" si="0"/>
        <v>2035</v>
      </c>
      <c r="U5" s="18">
        <f t="shared" si="0"/>
        <v>2036</v>
      </c>
      <c r="V5" s="18">
        <f t="shared" si="0"/>
        <v>2037</v>
      </c>
      <c r="W5" s="18">
        <f t="shared" si="0"/>
        <v>2038</v>
      </c>
    </row>
    <row r="6" spans="1:23" ht="6" customHeight="1" x14ac:dyDescent="0.25"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outlineLevel="1" x14ac:dyDescent="0.25">
      <c r="A7" s="9" t="s">
        <v>93</v>
      </c>
      <c r="B7" s="9"/>
    </row>
    <row r="8" spans="1:23" outlineLevel="1" x14ac:dyDescent="0.25">
      <c r="C8" s="1" t="s">
        <v>86</v>
      </c>
      <c r="E8" s="80">
        <f>NPV($D$3,F8:W8)</f>
        <v>8.0655155028276848</v>
      </c>
      <c r="F8" s="81">
        <f t="shared" ref="F8:W8" si="1">F79/1000000</f>
        <v>0</v>
      </c>
      <c r="G8" s="81">
        <f t="shared" si="1"/>
        <v>0</v>
      </c>
      <c r="H8" s="81">
        <f t="shared" si="1"/>
        <v>0</v>
      </c>
      <c r="I8" s="81">
        <f t="shared" si="1"/>
        <v>1.4151362257143125</v>
      </c>
      <c r="J8" s="81">
        <f t="shared" si="1"/>
        <v>1.3606830190383656</v>
      </c>
      <c r="K8" s="81">
        <f t="shared" si="1"/>
        <v>1.3033206423726411</v>
      </c>
      <c r="L8" s="81">
        <f t="shared" si="1"/>
        <v>1.2469939182896392</v>
      </c>
      <c r="M8" s="81">
        <f t="shared" si="1"/>
        <v>1.1916253219496837</v>
      </c>
      <c r="N8" s="81">
        <f t="shared" si="1"/>
        <v>1.137143291925057</v>
      </c>
      <c r="O8" s="81">
        <f t="shared" si="1"/>
        <v>1.0834812363528248</v>
      </c>
      <c r="P8" s="81">
        <f t="shared" si="1"/>
        <v>1.0305775329256963</v>
      </c>
      <c r="Q8" s="81">
        <f t="shared" si="1"/>
        <v>0.97809723448846475</v>
      </c>
      <c r="R8" s="81">
        <f t="shared" si="1"/>
        <v>0.92567756446566551</v>
      </c>
      <c r="S8" s="81">
        <f t="shared" si="1"/>
        <v>0.87325789444286617</v>
      </c>
      <c r="T8" s="81">
        <f t="shared" si="1"/>
        <v>0.82083822442006693</v>
      </c>
      <c r="U8" s="81">
        <f t="shared" si="1"/>
        <v>0.76841855439726758</v>
      </c>
      <c r="V8" s="81">
        <f t="shared" si="1"/>
        <v>0.71156452367145029</v>
      </c>
      <c r="W8" s="81">
        <f t="shared" si="1"/>
        <v>0</v>
      </c>
    </row>
    <row r="9" spans="1:23" outlineLevel="1" x14ac:dyDescent="0.25">
      <c r="C9" s="1" t="s">
        <v>87</v>
      </c>
      <c r="E9" s="80">
        <f t="shared" ref="E9:E12" si="2">NPV($D$3,F9:W9)</f>
        <v>0.40471505688110399</v>
      </c>
      <c r="F9" s="81">
        <f t="shared" ref="F9:V9" si="3">F80/1000000</f>
        <v>0</v>
      </c>
      <c r="G9" s="81">
        <f t="shared" si="3"/>
        <v>0</v>
      </c>
      <c r="H9" s="81">
        <f t="shared" si="3"/>
        <v>0</v>
      </c>
      <c r="I9" s="81">
        <f t="shared" si="3"/>
        <v>0</v>
      </c>
      <c r="J9" s="81">
        <f t="shared" si="3"/>
        <v>9.9500193597857139E-2</v>
      </c>
      <c r="K9" s="81">
        <f t="shared" si="3"/>
        <v>9.1894597674166287E-2</v>
      </c>
      <c r="L9" s="81">
        <f t="shared" si="3"/>
        <v>8.4430523203539443E-2</v>
      </c>
      <c r="M9" s="81">
        <f t="shared" si="3"/>
        <v>7.7097003578912568E-2</v>
      </c>
      <c r="N9" s="81">
        <f t="shared" si="3"/>
        <v>6.988463885137372E-2</v>
      </c>
      <c r="O9" s="81">
        <f t="shared" si="3"/>
        <v>6.2784029072010847E-2</v>
      </c>
      <c r="P9" s="81">
        <f t="shared" si="3"/>
        <v>5.5787079840372004E-2</v>
      </c>
      <c r="Q9" s="81">
        <f t="shared" si="3"/>
        <v>4.888569675600514E-2</v>
      </c>
      <c r="R9" s="81">
        <f t="shared" si="3"/>
        <v>4.1999980253158285E-2</v>
      </c>
      <c r="S9" s="81">
        <f t="shared" si="3"/>
        <v>3.5114524860003424E-2</v>
      </c>
      <c r="T9" s="81">
        <f t="shared" si="3"/>
        <v>2.8228808357156566E-2</v>
      </c>
      <c r="U9" s="81">
        <f t="shared" si="3"/>
        <v>2.1343352964001708E-2</v>
      </c>
      <c r="V9" s="81">
        <f t="shared" si="3"/>
        <v>1.4457636461154846E-2</v>
      </c>
      <c r="W9" s="81">
        <v>0</v>
      </c>
    </row>
    <row r="10" spans="1:23" outlineLevel="1" x14ac:dyDescent="0.25">
      <c r="C10" s="1" t="s">
        <v>88</v>
      </c>
      <c r="E10" s="80">
        <f t="shared" si="2"/>
        <v>8.0655155028276848</v>
      </c>
      <c r="F10" s="81">
        <f t="shared" ref="F10:V10" si="4">F81/1000000</f>
        <v>0</v>
      </c>
      <c r="G10" s="81">
        <f t="shared" si="4"/>
        <v>0</v>
      </c>
      <c r="H10" s="81">
        <f t="shared" si="4"/>
        <v>0</v>
      </c>
      <c r="I10" s="81">
        <f t="shared" si="4"/>
        <v>1.4151362257143125</v>
      </c>
      <c r="J10" s="81">
        <f t="shared" si="4"/>
        <v>1.3606830190383656</v>
      </c>
      <c r="K10" s="81">
        <f t="shared" si="4"/>
        <v>1.3033206423726411</v>
      </c>
      <c r="L10" s="81">
        <f t="shared" si="4"/>
        <v>1.2469939182896392</v>
      </c>
      <c r="M10" s="81">
        <f t="shared" si="4"/>
        <v>1.1916253219496837</v>
      </c>
      <c r="N10" s="81">
        <f t="shared" si="4"/>
        <v>1.137143291925057</v>
      </c>
      <c r="O10" s="81">
        <f t="shared" si="4"/>
        <v>1.0834812363528248</v>
      </c>
      <c r="P10" s="81">
        <f t="shared" si="4"/>
        <v>1.0305775329256963</v>
      </c>
      <c r="Q10" s="81">
        <f t="shared" si="4"/>
        <v>0.97809723448846475</v>
      </c>
      <c r="R10" s="81">
        <f t="shared" si="4"/>
        <v>0.92567756446566551</v>
      </c>
      <c r="S10" s="81">
        <f t="shared" si="4"/>
        <v>0.87325789444286617</v>
      </c>
      <c r="T10" s="81">
        <f t="shared" si="4"/>
        <v>0.82083822442006693</v>
      </c>
      <c r="U10" s="81">
        <f t="shared" si="4"/>
        <v>0.76841855439726758</v>
      </c>
      <c r="V10" s="81">
        <f t="shared" si="4"/>
        <v>0.71156452367145029</v>
      </c>
      <c r="W10" s="81">
        <f>W81/1000000</f>
        <v>0</v>
      </c>
    </row>
    <row r="11" spans="1:23" outlineLevel="1" x14ac:dyDescent="0.25">
      <c r="C11" s="2" t="s">
        <v>89</v>
      </c>
      <c r="E11" s="82">
        <f t="shared" si="2"/>
        <v>0.40471505688110399</v>
      </c>
      <c r="F11" s="83">
        <f t="shared" ref="F11:V11" si="5">F82/1000000</f>
        <v>0</v>
      </c>
      <c r="G11" s="83">
        <f t="shared" si="5"/>
        <v>0</v>
      </c>
      <c r="H11" s="83">
        <f t="shared" si="5"/>
        <v>0</v>
      </c>
      <c r="I11" s="83">
        <f t="shared" si="5"/>
        <v>0</v>
      </c>
      <c r="J11" s="83">
        <f t="shared" si="5"/>
        <v>9.9500193597857139E-2</v>
      </c>
      <c r="K11" s="83">
        <f t="shared" si="5"/>
        <v>9.1894597674166287E-2</v>
      </c>
      <c r="L11" s="83">
        <f t="shared" si="5"/>
        <v>8.4430523203539443E-2</v>
      </c>
      <c r="M11" s="83">
        <f t="shared" si="5"/>
        <v>7.7097003578912568E-2</v>
      </c>
      <c r="N11" s="83">
        <f t="shared" si="5"/>
        <v>6.988463885137372E-2</v>
      </c>
      <c r="O11" s="83">
        <f t="shared" si="5"/>
        <v>6.2784029072010847E-2</v>
      </c>
      <c r="P11" s="83">
        <f t="shared" si="5"/>
        <v>5.5787079840372004E-2</v>
      </c>
      <c r="Q11" s="83">
        <f t="shared" si="5"/>
        <v>4.888569675600514E-2</v>
      </c>
      <c r="R11" s="83">
        <f t="shared" si="5"/>
        <v>4.1999980253158285E-2</v>
      </c>
      <c r="S11" s="83">
        <f t="shared" si="5"/>
        <v>3.5114524860003424E-2</v>
      </c>
      <c r="T11" s="83">
        <f t="shared" si="5"/>
        <v>2.8228808357156566E-2</v>
      </c>
      <c r="U11" s="83">
        <f t="shared" si="5"/>
        <v>2.1343352964001708E-2</v>
      </c>
      <c r="V11" s="83">
        <f t="shared" si="5"/>
        <v>1.4457636461154846E-2</v>
      </c>
      <c r="W11" s="83">
        <f>W82/1000000</f>
        <v>0</v>
      </c>
    </row>
    <row r="12" spans="1:23" x14ac:dyDescent="0.25">
      <c r="A12" s="10">
        <f>MIN(A$1:A11)-1</f>
        <v>-1</v>
      </c>
      <c r="B12" s="10"/>
      <c r="C12" s="9" t="s">
        <v>3</v>
      </c>
      <c r="E12" s="80">
        <f t="shared" si="2"/>
        <v>16.940461119417581</v>
      </c>
      <c r="F12" s="80">
        <f t="shared" ref="F12:W12" si="6">SUM(F8:F11)</f>
        <v>0</v>
      </c>
      <c r="G12" s="80">
        <f t="shared" si="6"/>
        <v>0</v>
      </c>
      <c r="H12" s="80">
        <f t="shared" si="6"/>
        <v>0</v>
      </c>
      <c r="I12" s="80">
        <f t="shared" si="6"/>
        <v>2.830272451428625</v>
      </c>
      <c r="J12" s="80">
        <f t="shared" si="6"/>
        <v>2.9203664252724457</v>
      </c>
      <c r="K12" s="80">
        <f t="shared" si="6"/>
        <v>2.7904304800936144</v>
      </c>
      <c r="L12" s="80">
        <f t="shared" si="6"/>
        <v>2.6628488829863572</v>
      </c>
      <c r="M12" s="80">
        <f t="shared" si="6"/>
        <v>2.5374446510571924</v>
      </c>
      <c r="N12" s="80">
        <f t="shared" si="6"/>
        <v>2.4140558615528613</v>
      </c>
      <c r="O12" s="80">
        <f t="shared" si="6"/>
        <v>2.2925305308496711</v>
      </c>
      <c r="P12" s="80">
        <f t="shared" si="6"/>
        <v>2.1727292255321364</v>
      </c>
      <c r="Q12" s="80">
        <f t="shared" si="6"/>
        <v>2.0539658624889396</v>
      </c>
      <c r="R12" s="80">
        <f t="shared" si="6"/>
        <v>1.9353550894376477</v>
      </c>
      <c r="S12" s="80">
        <f t="shared" si="6"/>
        <v>1.8167448386057392</v>
      </c>
      <c r="T12" s="80">
        <f t="shared" si="6"/>
        <v>1.698134065554447</v>
      </c>
      <c r="U12" s="80">
        <f t="shared" si="6"/>
        <v>1.5795238147225386</v>
      </c>
      <c r="V12" s="80">
        <f t="shared" si="6"/>
        <v>1.4520443202652102</v>
      </c>
      <c r="W12" s="80">
        <f t="shared" si="6"/>
        <v>0</v>
      </c>
    </row>
    <row r="13" spans="1:23" ht="6" customHeight="1" x14ac:dyDescent="0.25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1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7.25" x14ac:dyDescent="0.3">
      <c r="A15" s="16" t="s">
        <v>12</v>
      </c>
      <c r="B15" s="15"/>
      <c r="C15" s="12"/>
      <c r="E15" s="18" t="s">
        <v>2</v>
      </c>
      <c r="F15" s="18">
        <f t="shared" ref="F15:G15" si="7">F$5</f>
        <v>2021</v>
      </c>
      <c r="G15" s="18">
        <f t="shared" si="7"/>
        <v>2022</v>
      </c>
      <c r="H15" s="18">
        <f>H$5</f>
        <v>2023</v>
      </c>
      <c r="I15" s="18">
        <f t="shared" ref="I15:W15" si="8">I$5</f>
        <v>2024</v>
      </c>
      <c r="J15" s="18">
        <f t="shared" si="8"/>
        <v>2025</v>
      </c>
      <c r="K15" s="18">
        <f t="shared" si="8"/>
        <v>2026</v>
      </c>
      <c r="L15" s="18">
        <f t="shared" si="8"/>
        <v>2027</v>
      </c>
      <c r="M15" s="18">
        <f t="shared" si="8"/>
        <v>2028</v>
      </c>
      <c r="N15" s="18">
        <f t="shared" si="8"/>
        <v>2029</v>
      </c>
      <c r="O15" s="18">
        <f t="shared" si="8"/>
        <v>2030</v>
      </c>
      <c r="P15" s="18">
        <f t="shared" si="8"/>
        <v>2031</v>
      </c>
      <c r="Q15" s="18">
        <f t="shared" si="8"/>
        <v>2032</v>
      </c>
      <c r="R15" s="18">
        <f t="shared" si="8"/>
        <v>2033</v>
      </c>
      <c r="S15" s="18">
        <f t="shared" si="8"/>
        <v>2034</v>
      </c>
      <c r="T15" s="18">
        <f t="shared" si="8"/>
        <v>2035</v>
      </c>
      <c r="U15" s="18">
        <f t="shared" si="8"/>
        <v>2036</v>
      </c>
      <c r="V15" s="18">
        <f t="shared" si="8"/>
        <v>2037</v>
      </c>
      <c r="W15" s="18">
        <f t="shared" si="8"/>
        <v>2038</v>
      </c>
    </row>
    <row r="16" spans="1:23" ht="6" customHeight="1" x14ac:dyDescent="0.25"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30" customHeight="1" x14ac:dyDescent="0.25">
      <c r="B17" s="89" t="s">
        <v>94</v>
      </c>
      <c r="C17" s="90"/>
      <c r="E17" s="3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5">
      <c r="A18" s="10">
        <f>MIN(A$1:A17)-1</f>
        <v>-2</v>
      </c>
      <c r="B18" s="10"/>
      <c r="C18" s="1" t="s">
        <v>92</v>
      </c>
      <c r="E18" s="77">
        <f>NPV($D$3,F18:W18)*(1+$D$3)^0</f>
        <v>21723.324809293874</v>
      </c>
      <c r="F18" s="77">
        <f>INDEX('MM JB12 GC'!$D$79:$W$79,1,MATCH(F$5,'MM JB12 GC'!$D$5:$W$5,0))</f>
        <v>1300.0974540500486</v>
      </c>
      <c r="G18" s="77">
        <f>INDEX('MM JB12 GC'!$D$79:$W$79,1,MATCH(G$5,'MM JB12 GC'!$D$5:$W$5,0))</f>
        <v>1342.071071593077</v>
      </c>
      <c r="H18" s="77">
        <f>INDEX('MM JB12 GC'!$D$79:$W$79,1,MATCH(H$5,'MM JB12 GC'!$D$5:$W$5,0))</f>
        <v>1366.323218017159</v>
      </c>
      <c r="I18" s="77">
        <f>INDEX('MM JB12 GC'!$D$79:$W$79,1,MATCH(I$5,'MM JB12 GC'!$D$5:$W$5,0))</f>
        <v>1413.926748371747</v>
      </c>
      <c r="J18" s="77">
        <f>INDEX('MM JB12 GC'!$D$79:$W$79,1,MATCH(J$5,'MM JB12 GC'!$D$5:$W$5,0))</f>
        <v>1770.8741906637906</v>
      </c>
      <c r="K18" s="77">
        <f>INDEX('MM JB12 GC'!$D$79:$W$79,1,MATCH(K$5,'MM JB12 GC'!$D$5:$W$5,0))</f>
        <v>2001.6462859951341</v>
      </c>
      <c r="L18" s="77">
        <f>INDEX('MM JB12 GC'!$D$79:$W$79,1,MATCH(L$5,'MM JB12 GC'!$D$5:$W$5,0))</f>
        <v>1887.5203421415479</v>
      </c>
      <c r="M18" s="77">
        <f>INDEX('MM JB12 GC'!$D$79:$W$79,1,MATCH(M$5,'MM JB12 GC'!$D$5:$W$5,0))</f>
        <v>2092.4716450958144</v>
      </c>
      <c r="N18" s="77">
        <f>INDEX('MM JB12 GC'!$D$79:$W$79,1,MATCH(N$5,'MM JB12 GC'!$D$5:$W$5,0))</f>
        <v>2143.4134934360213</v>
      </c>
      <c r="O18" s="77">
        <f>INDEX('MM JB12 GC'!$D$79:$W$79,1,MATCH(O$5,'MM JB12 GC'!$D$5:$W$5,0))</f>
        <v>2360.3254451439225</v>
      </c>
      <c r="P18" s="77">
        <f>INDEX('MM JB12 GC'!$D$79:$W$79,1,MATCH(P$5,'MM JB12 GC'!$D$5:$W$5,0))</f>
        <v>2898.2293729036646</v>
      </c>
      <c r="Q18" s="77">
        <f>INDEX('MM JB12 GC'!$D$79:$W$79,1,MATCH(Q$5,'MM JB12 GC'!$D$5:$W$5,0))</f>
        <v>3084.6261801497185</v>
      </c>
      <c r="R18" s="77">
        <f>INDEX('MM JB12 GC'!$D$79:$W$79,1,MATCH(R$5,'MM JB12 GC'!$D$5:$W$5,0))</f>
        <v>3383.8581202357759</v>
      </c>
      <c r="S18" s="77">
        <f>INDEX('MM JB12 GC'!$D$79:$W$79,1,MATCH(S$5,'MM JB12 GC'!$D$5:$W$5,0))</f>
        <v>3563.1789249153871</v>
      </c>
      <c r="T18" s="77">
        <f>INDEX('MM JB12 GC'!$D$79:$W$79,1,MATCH(T$5,'MM JB12 GC'!$D$5:$W$5,0))</f>
        <v>3713.6020796913226</v>
      </c>
      <c r="U18" s="77">
        <f>INDEX('MM JB12 GC'!$D$79:$W$79,1,MATCH(U$5,'MM JB12 GC'!$D$5:$W$5,0))</f>
        <v>3917.2997621659965</v>
      </c>
      <c r="V18" s="77">
        <f>INDEX('MM JB12 GC'!$D$79:$W$79,1,MATCH(V$5,'MM JB12 GC'!$D$5:$W$5,0))</f>
        <v>4282.1515420902488</v>
      </c>
      <c r="W18" s="77">
        <v>0</v>
      </c>
    </row>
    <row r="19" spans="1:23" x14ac:dyDescent="0.25">
      <c r="A19" s="10">
        <f>MIN(A$1:A18)-1</f>
        <v>-3</v>
      </c>
      <c r="B19" s="10"/>
      <c r="C19" s="14" t="s">
        <v>91</v>
      </c>
      <c r="E19" s="77">
        <f t="shared" ref="E19:E21" si="9">NPV($D$3,F19:W19)*(1+$D$3)^0</f>
        <v>16.940461119417581</v>
      </c>
      <c r="F19" s="77">
        <f>F$12</f>
        <v>0</v>
      </c>
      <c r="G19" s="77">
        <f t="shared" ref="G19:W19" si="10">G$12</f>
        <v>0</v>
      </c>
      <c r="H19" s="77">
        <f t="shared" si="10"/>
        <v>0</v>
      </c>
      <c r="I19" s="77">
        <f t="shared" si="10"/>
        <v>2.830272451428625</v>
      </c>
      <c r="J19" s="77">
        <f t="shared" si="10"/>
        <v>2.9203664252724457</v>
      </c>
      <c r="K19" s="77">
        <f t="shared" si="10"/>
        <v>2.7904304800936144</v>
      </c>
      <c r="L19" s="77">
        <f t="shared" si="10"/>
        <v>2.6628488829863572</v>
      </c>
      <c r="M19" s="77">
        <f t="shared" si="10"/>
        <v>2.5374446510571924</v>
      </c>
      <c r="N19" s="77">
        <f t="shared" si="10"/>
        <v>2.4140558615528613</v>
      </c>
      <c r="O19" s="77">
        <f t="shared" si="10"/>
        <v>2.2925305308496711</v>
      </c>
      <c r="P19" s="77">
        <f t="shared" si="10"/>
        <v>2.1727292255321364</v>
      </c>
      <c r="Q19" s="77">
        <f t="shared" si="10"/>
        <v>2.0539658624889396</v>
      </c>
      <c r="R19" s="77">
        <f t="shared" si="10"/>
        <v>1.9353550894376477</v>
      </c>
      <c r="S19" s="77">
        <f t="shared" si="10"/>
        <v>1.8167448386057392</v>
      </c>
      <c r="T19" s="77">
        <f t="shared" si="10"/>
        <v>1.698134065554447</v>
      </c>
      <c r="U19" s="77">
        <f t="shared" si="10"/>
        <v>1.5795238147225386</v>
      </c>
      <c r="V19" s="77">
        <f t="shared" si="10"/>
        <v>1.4520443202652102</v>
      </c>
      <c r="W19" s="77">
        <f t="shared" si="10"/>
        <v>0</v>
      </c>
    </row>
    <row r="20" spans="1:23" x14ac:dyDescent="0.25">
      <c r="A20" s="10">
        <f>MIN(A$1:A19)-1</f>
        <v>-4</v>
      </c>
      <c r="B20" s="10"/>
      <c r="C20" s="14" t="s">
        <v>90</v>
      </c>
      <c r="E20" s="77">
        <f t="shared" si="9"/>
        <v>-13.268079430215144</v>
      </c>
      <c r="F20" s="77">
        <f t="shared" ref="F20:W20" si="11">-F$90/1000000</f>
        <v>0</v>
      </c>
      <c r="G20" s="77">
        <f t="shared" si="11"/>
        <v>0</v>
      </c>
      <c r="H20" s="77">
        <f t="shared" si="11"/>
        <v>0</v>
      </c>
      <c r="I20" s="77">
        <f t="shared" si="11"/>
        <v>-1.6319809800838012</v>
      </c>
      <c r="J20" s="77">
        <f t="shared" si="11"/>
        <v>-1.6671501702046065</v>
      </c>
      <c r="K20" s="77">
        <f t="shared" si="11"/>
        <v>-1.7030772563725158</v>
      </c>
      <c r="L20" s="77">
        <f t="shared" si="11"/>
        <v>-1.7397785712473435</v>
      </c>
      <c r="M20" s="77">
        <f t="shared" si="11"/>
        <v>-1.7772707994577233</v>
      </c>
      <c r="N20" s="77">
        <f t="shared" si="11"/>
        <v>-1.8155709851860375</v>
      </c>
      <c r="O20" s="77">
        <f t="shared" si="11"/>
        <v>-1.8546965399167963</v>
      </c>
      <c r="P20" s="77">
        <f t="shared" si="11"/>
        <v>-1.8946652503520034</v>
      </c>
      <c r="Q20" s="77">
        <f t="shared" si="11"/>
        <v>-1.9354952864970889</v>
      </c>
      <c r="R20" s="77">
        <f t="shared" si="11"/>
        <v>-1.9772052099211013</v>
      </c>
      <c r="S20" s="77">
        <f t="shared" si="11"/>
        <v>-2.0198139821949006</v>
      </c>
      <c r="T20" s="77">
        <f t="shared" si="11"/>
        <v>-2.0633409735112012</v>
      </c>
      <c r="U20" s="77">
        <f t="shared" si="11"/>
        <v>-2.1078059714903672</v>
      </c>
      <c r="V20" s="77">
        <f t="shared" si="11"/>
        <v>-2.1532291901759844</v>
      </c>
      <c r="W20" s="77">
        <f t="shared" si="11"/>
        <v>0</v>
      </c>
    </row>
    <row r="21" spans="1:23" x14ac:dyDescent="0.25">
      <c r="A21" s="10">
        <f>MIN(A$1:A20)-1</f>
        <v>-5</v>
      </c>
      <c r="B21" s="10"/>
      <c r="C21" s="1" t="str">
        <f>C18</f>
        <v>TSC With JB 1&amp;2 Gas Conversion</v>
      </c>
      <c r="E21" s="78">
        <f t="shared" si="9"/>
        <v>21726.997190983075</v>
      </c>
      <c r="F21" s="78">
        <f t="shared" ref="F21:W21" si="12">SUM(F18:F20)</f>
        <v>1300.0974540500486</v>
      </c>
      <c r="G21" s="78">
        <f t="shared" si="12"/>
        <v>1342.071071593077</v>
      </c>
      <c r="H21" s="78">
        <f t="shared" si="12"/>
        <v>1366.323218017159</v>
      </c>
      <c r="I21" s="78">
        <f t="shared" si="12"/>
        <v>1415.1250398430916</v>
      </c>
      <c r="J21" s="78">
        <f t="shared" si="12"/>
        <v>1772.1274069188585</v>
      </c>
      <c r="K21" s="78">
        <f t="shared" si="12"/>
        <v>2002.7336392188552</v>
      </c>
      <c r="L21" s="78">
        <f t="shared" si="12"/>
        <v>1888.4434124532868</v>
      </c>
      <c r="M21" s="78">
        <f t="shared" si="12"/>
        <v>2093.231818947414</v>
      </c>
      <c r="N21" s="78">
        <f t="shared" si="12"/>
        <v>2144.0119783123878</v>
      </c>
      <c r="O21" s="78">
        <f t="shared" si="12"/>
        <v>2360.7632791348551</v>
      </c>
      <c r="P21" s="78">
        <f t="shared" si="12"/>
        <v>2898.5074368788451</v>
      </c>
      <c r="Q21" s="78">
        <f t="shared" si="12"/>
        <v>3084.7446507257105</v>
      </c>
      <c r="R21" s="78">
        <f t="shared" si="12"/>
        <v>3383.8162701152924</v>
      </c>
      <c r="S21" s="78">
        <f t="shared" si="12"/>
        <v>3562.9758557717978</v>
      </c>
      <c r="T21" s="78">
        <f t="shared" si="12"/>
        <v>3713.2368727833659</v>
      </c>
      <c r="U21" s="78">
        <f t="shared" si="12"/>
        <v>3916.7714800092285</v>
      </c>
      <c r="V21" s="78">
        <f t="shared" si="12"/>
        <v>4281.4503572203384</v>
      </c>
      <c r="W21" s="78">
        <f t="shared" si="12"/>
        <v>0</v>
      </c>
    </row>
    <row r="22" spans="1:23" ht="6" customHeight="1" x14ac:dyDescent="0.25"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</row>
    <row r="23" spans="1:23" ht="30" customHeight="1" x14ac:dyDescent="0.25">
      <c r="A23" s="10">
        <f>MIN(A$1:A22)-1</f>
        <v>-6</v>
      </c>
      <c r="B23" s="89" t="s">
        <v>95</v>
      </c>
      <c r="C23" s="90"/>
      <c r="E23" s="77">
        <f>NPV($D$3,F23:W23)*(1+$D$3)^0</f>
        <v>22242.199951166946</v>
      </c>
      <c r="F23" s="77">
        <f>INDEX('MM No GC'!$D$79:$W$79,1,MATCH(F$5,'MM No GC'!$D$5:$W$5,0))</f>
        <v>1296.8643210924756</v>
      </c>
      <c r="G23" s="77">
        <f>INDEX('MM No GC'!$D$79:$W$79,1,MATCH(G$5,'MM No GC'!$D$5:$W$5,0))</f>
        <v>1329.9620661075478</v>
      </c>
      <c r="H23" s="77">
        <f>INDEX('MM No GC'!$D$79:$W$79,1,MATCH(H$5,'MM No GC'!$D$5:$W$5,0))</f>
        <v>1357.8530556584458</v>
      </c>
      <c r="I23" s="77">
        <f>INDEX('MM No GC'!$D$79:$W$79,1,MATCH(I$5,'MM No GC'!$D$5:$W$5,0))</f>
        <v>1547.3722304370679</v>
      </c>
      <c r="J23" s="77">
        <f>INDEX('MM No GC'!$D$79:$W$79,1,MATCH(J$5,'MM No GC'!$D$5:$W$5,0))</f>
        <v>1844.6233539250218</v>
      </c>
      <c r="K23" s="77">
        <f>INDEX('MM No GC'!$D$79:$W$79,1,MATCH(K$5,'MM No GC'!$D$5:$W$5,0))</f>
        <v>2083.7808908506195</v>
      </c>
      <c r="L23" s="77">
        <f>INDEX('MM No GC'!$D$79:$W$79,1,MATCH(L$5,'MM No GC'!$D$5:$W$5,0))</f>
        <v>1966.5580039630756</v>
      </c>
      <c r="M23" s="77">
        <f>INDEX('MM No GC'!$D$79:$W$79,1,MATCH(M$5,'MM No GC'!$D$5:$W$5,0))</f>
        <v>2162.1432583708597</v>
      </c>
      <c r="N23" s="77">
        <f>INDEX('MM No GC'!$D$79:$W$79,1,MATCH(N$5,'MM No GC'!$D$5:$W$5,0))</f>
        <v>2212.33182005137</v>
      </c>
      <c r="O23" s="77">
        <f>INDEX('MM No GC'!$D$79:$W$79,1,MATCH(O$5,'MM No GC'!$D$5:$W$5,0))</f>
        <v>2431.288726750126</v>
      </c>
      <c r="P23" s="77">
        <f>INDEX('MM No GC'!$D$79:$W$79,1,MATCH(P$5,'MM No GC'!$D$5:$W$5,0))</f>
        <v>2939.4565100790405</v>
      </c>
      <c r="Q23" s="77">
        <f>INDEX('MM No GC'!$D$79:$W$79,1,MATCH(Q$5,'MM No GC'!$D$5:$W$5,0))</f>
        <v>3123.7935878284566</v>
      </c>
      <c r="R23" s="77">
        <f>INDEX('MM No GC'!$D$79:$W$79,1,MATCH(R$5,'MM No GC'!$D$5:$W$5,0))</f>
        <v>3455.8772049186587</v>
      </c>
      <c r="S23" s="77">
        <f>INDEX('MM No GC'!$D$79:$W$79,1,MATCH(S$5,'MM No GC'!$D$5:$W$5,0))</f>
        <v>3634.3794940583944</v>
      </c>
      <c r="T23" s="77">
        <f>INDEX('MM No GC'!$D$79:$W$79,1,MATCH(T$5,'MM No GC'!$D$5:$W$5,0))</f>
        <v>3784.0093613357167</v>
      </c>
      <c r="U23" s="77">
        <f>INDEX('MM No GC'!$D$79:$W$79,1,MATCH(U$5,'MM No GC'!$D$5:$W$5,0))</f>
        <v>3981.0353787201648</v>
      </c>
      <c r="V23" s="77">
        <f>INDEX('MM No GC'!$D$79:$W$79,1,MATCH(V$5,'MM No GC'!$D$5:$W$5,0))</f>
        <v>4345.8732137952093</v>
      </c>
      <c r="W23" s="77">
        <v>0</v>
      </c>
    </row>
    <row r="24" spans="1:23" ht="6" customHeight="1" x14ac:dyDescent="0.25"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</row>
    <row r="25" spans="1:23" ht="30" customHeight="1" thickBot="1" x14ac:dyDescent="0.3">
      <c r="A25" s="10">
        <f>MIN(A$1:A24)-1</f>
        <v>-7</v>
      </c>
      <c r="B25" s="89" t="s">
        <v>96</v>
      </c>
      <c r="C25" s="90"/>
      <c r="E25" s="79">
        <f>NPV($D$3,F25:W25)*(1+$D$3)^0</f>
        <v>-515.2027601838671</v>
      </c>
      <c r="F25" s="79">
        <f>F21-F23</f>
        <v>3.2331329575729342</v>
      </c>
      <c r="G25" s="79">
        <f t="shared" ref="G25:W25" si="13">G21-G23</f>
        <v>12.109005485529224</v>
      </c>
      <c r="H25" s="79">
        <f t="shared" si="13"/>
        <v>8.4701623587131962</v>
      </c>
      <c r="I25" s="79">
        <f t="shared" si="13"/>
        <v>-132.24719059397626</v>
      </c>
      <c r="J25" s="79">
        <f t="shared" si="13"/>
        <v>-72.495947006163306</v>
      </c>
      <c r="K25" s="79">
        <f t="shared" si="13"/>
        <v>-81.047251631764311</v>
      </c>
      <c r="L25" s="79">
        <f t="shared" si="13"/>
        <v>-78.114591509788852</v>
      </c>
      <c r="M25" s="79">
        <f t="shared" si="13"/>
        <v>-68.9114394234457</v>
      </c>
      <c r="N25" s="79">
        <f t="shared" si="13"/>
        <v>-68.319841738982177</v>
      </c>
      <c r="O25" s="79">
        <f t="shared" si="13"/>
        <v>-70.525447615270878</v>
      </c>
      <c r="P25" s="79">
        <f t="shared" si="13"/>
        <v>-40.949073200195471</v>
      </c>
      <c r="Q25" s="79">
        <f t="shared" si="13"/>
        <v>-39.048937102746095</v>
      </c>
      <c r="R25" s="79">
        <f t="shared" si="13"/>
        <v>-72.060934803366308</v>
      </c>
      <c r="S25" s="79">
        <f t="shared" si="13"/>
        <v>-71.403638286596561</v>
      </c>
      <c r="T25" s="79">
        <f t="shared" si="13"/>
        <v>-70.772488552350751</v>
      </c>
      <c r="U25" s="79">
        <f t="shared" si="13"/>
        <v>-64.263898710936246</v>
      </c>
      <c r="V25" s="79">
        <f t="shared" si="13"/>
        <v>-64.422856574870821</v>
      </c>
      <c r="W25" s="79">
        <f t="shared" si="13"/>
        <v>0</v>
      </c>
    </row>
    <row r="26" spans="1:23" ht="15.75" thickTop="1" x14ac:dyDescent="0.25">
      <c r="E26" s="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7.25" x14ac:dyDescent="0.3">
      <c r="A27" s="16" t="s">
        <v>98</v>
      </c>
      <c r="B27" s="15"/>
      <c r="C27" s="12"/>
      <c r="E27" s="18" t="s">
        <v>2</v>
      </c>
      <c r="F27" s="18">
        <f t="shared" ref="F27:G27" si="14">F$5</f>
        <v>2021</v>
      </c>
      <c r="G27" s="18">
        <f t="shared" si="14"/>
        <v>2022</v>
      </c>
      <c r="H27" s="18">
        <f>H$5</f>
        <v>2023</v>
      </c>
      <c r="I27" s="18">
        <f t="shared" ref="I27:W27" si="15">I$5</f>
        <v>2024</v>
      </c>
      <c r="J27" s="18">
        <f t="shared" si="15"/>
        <v>2025</v>
      </c>
      <c r="K27" s="18">
        <f t="shared" si="15"/>
        <v>2026</v>
      </c>
      <c r="L27" s="18">
        <f t="shared" si="15"/>
        <v>2027</v>
      </c>
      <c r="M27" s="18">
        <f t="shared" si="15"/>
        <v>2028</v>
      </c>
      <c r="N27" s="18">
        <f t="shared" si="15"/>
        <v>2029</v>
      </c>
      <c r="O27" s="18">
        <f t="shared" si="15"/>
        <v>2030</v>
      </c>
      <c r="P27" s="18">
        <f t="shared" si="15"/>
        <v>2031</v>
      </c>
      <c r="Q27" s="18">
        <f t="shared" si="15"/>
        <v>2032</v>
      </c>
      <c r="R27" s="18">
        <f t="shared" si="15"/>
        <v>2033</v>
      </c>
      <c r="S27" s="18">
        <f t="shared" si="15"/>
        <v>2034</v>
      </c>
      <c r="T27" s="18">
        <f t="shared" si="15"/>
        <v>2035</v>
      </c>
      <c r="U27" s="18">
        <f t="shared" si="15"/>
        <v>2036</v>
      </c>
      <c r="V27" s="18">
        <f t="shared" si="15"/>
        <v>2037</v>
      </c>
      <c r="W27" s="18">
        <f t="shared" si="15"/>
        <v>2038</v>
      </c>
    </row>
    <row r="28" spans="1:23" ht="6" customHeight="1" x14ac:dyDescent="0.25"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30" customHeight="1" x14ac:dyDescent="0.25">
      <c r="B29" s="89" t="s">
        <v>94</v>
      </c>
      <c r="C29" s="90"/>
      <c r="E29" s="3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x14ac:dyDescent="0.25">
      <c r="A30" s="10">
        <f>MIN(A$1:A29)-1</f>
        <v>-8</v>
      </c>
      <c r="B30" s="10"/>
      <c r="C30" s="1" t="s">
        <v>92</v>
      </c>
      <c r="E30" s="77">
        <f>NPV($D$3,F30:W30)*(1+$D$3)^0</f>
        <v>18754.461197917371</v>
      </c>
      <c r="F30" s="77">
        <f>INDEX('MN JB12 GC'!$D$79:$W$79,1,MATCH(F$5,'MN JB12 GC'!$D$5:$W$5,0))</f>
        <v>1139.5272370293178</v>
      </c>
      <c r="G30" s="77">
        <f>INDEX('MN JB12 GC'!$D$79:$W$79,1,MATCH(G$5,'MN JB12 GC'!$D$5:$W$5,0))</f>
        <v>1206.380990311106</v>
      </c>
      <c r="H30" s="77">
        <f>INDEX('MN JB12 GC'!$D$79:$W$79,1,MATCH(H$5,'MN JB12 GC'!$D$5:$W$5,0))</f>
        <v>1274.5760084735341</v>
      </c>
      <c r="I30" s="77">
        <f>INDEX('MN JB12 GC'!$D$79:$W$79,1,MATCH(I$5,'MN JB12 GC'!$D$5:$W$5,0))</f>
        <v>1335.8102186178501</v>
      </c>
      <c r="J30" s="77">
        <f>INDEX('MN JB12 GC'!$D$79:$W$79,1,MATCH(J$5,'MN JB12 GC'!$D$5:$W$5,0))</f>
        <v>1439.1610612884733</v>
      </c>
      <c r="K30" s="77">
        <f>INDEX('MN JB12 GC'!$D$79:$W$79,1,MATCH(K$5,'MN JB12 GC'!$D$5:$W$5,0))</f>
        <v>1677.8408344099184</v>
      </c>
      <c r="L30" s="77">
        <f>INDEX('MN JB12 GC'!$D$79:$W$79,1,MATCH(L$5,'MN JB12 GC'!$D$5:$W$5,0))</f>
        <v>1518.7884136285893</v>
      </c>
      <c r="M30" s="77">
        <f>INDEX('MN JB12 GC'!$D$79:$W$79,1,MATCH(M$5,'MN JB12 GC'!$D$5:$W$5,0))</f>
        <v>1760.7631956660953</v>
      </c>
      <c r="N30" s="77">
        <f>INDEX('MN JB12 GC'!$D$79:$W$79,1,MATCH(N$5,'MN JB12 GC'!$D$5:$W$5,0))</f>
        <v>1782.5319815523703</v>
      </c>
      <c r="O30" s="77">
        <f>INDEX('MN JB12 GC'!$D$79:$W$79,1,MATCH(O$5,'MN JB12 GC'!$D$5:$W$5,0))</f>
        <v>1983.4393376170065</v>
      </c>
      <c r="P30" s="77">
        <f>INDEX('MN JB12 GC'!$D$79:$W$79,1,MATCH(P$5,'MN JB12 GC'!$D$5:$W$5,0))</f>
        <v>2537.7811653957942</v>
      </c>
      <c r="Q30" s="77">
        <f>INDEX('MN JB12 GC'!$D$79:$W$79,1,MATCH(Q$5,'MN JB12 GC'!$D$5:$W$5,0))</f>
        <v>2688.7096114866681</v>
      </c>
      <c r="R30" s="77">
        <f>INDEX('MN JB12 GC'!$D$79:$W$79,1,MATCH(R$5,'MN JB12 GC'!$D$5:$W$5,0))</f>
        <v>2981.3053453840421</v>
      </c>
      <c r="S30" s="77">
        <f>INDEX('MN JB12 GC'!$D$79:$W$79,1,MATCH(S$5,'MN JB12 GC'!$D$5:$W$5,0))</f>
        <v>3110.0225796232885</v>
      </c>
      <c r="T30" s="77">
        <f>INDEX('MN JB12 GC'!$D$79:$W$79,1,MATCH(T$5,'MN JB12 GC'!$D$5:$W$5,0))</f>
        <v>3186.9213584373456</v>
      </c>
      <c r="U30" s="77">
        <f>INDEX('MN JB12 GC'!$D$79:$W$79,1,MATCH(U$5,'MN JB12 GC'!$D$5:$W$5,0))</f>
        <v>3295.8791225085274</v>
      </c>
      <c r="V30" s="77">
        <f>INDEX('MN JB12 GC'!$D$79:$W$79,1,MATCH(V$5,'MN JB12 GC'!$D$5:$W$5,0))</f>
        <v>3713.5082520960768</v>
      </c>
      <c r="W30" s="77">
        <v>0</v>
      </c>
    </row>
    <row r="31" spans="1:23" x14ac:dyDescent="0.25">
      <c r="A31" s="10">
        <f>MIN(A$1:A30)-1</f>
        <v>-9</v>
      </c>
      <c r="B31" s="10"/>
      <c r="C31" s="14" t="s">
        <v>91</v>
      </c>
      <c r="E31" s="77">
        <f t="shared" ref="E31:E33" si="16">NPV($D$3,F31:W31)*(1+$D$3)^0</f>
        <v>16.940461119417581</v>
      </c>
      <c r="F31" s="77">
        <f>F$12</f>
        <v>0</v>
      </c>
      <c r="G31" s="77">
        <f t="shared" ref="G31:W31" si="17">G$12</f>
        <v>0</v>
      </c>
      <c r="H31" s="77">
        <f t="shared" si="17"/>
        <v>0</v>
      </c>
      <c r="I31" s="77">
        <f t="shared" si="17"/>
        <v>2.830272451428625</v>
      </c>
      <c r="J31" s="77">
        <f t="shared" si="17"/>
        <v>2.9203664252724457</v>
      </c>
      <c r="K31" s="77">
        <f t="shared" si="17"/>
        <v>2.7904304800936144</v>
      </c>
      <c r="L31" s="77">
        <f t="shared" si="17"/>
        <v>2.6628488829863572</v>
      </c>
      <c r="M31" s="77">
        <f t="shared" si="17"/>
        <v>2.5374446510571924</v>
      </c>
      <c r="N31" s="77">
        <f t="shared" si="17"/>
        <v>2.4140558615528613</v>
      </c>
      <c r="O31" s="77">
        <f t="shared" si="17"/>
        <v>2.2925305308496711</v>
      </c>
      <c r="P31" s="77">
        <f t="shared" si="17"/>
        <v>2.1727292255321364</v>
      </c>
      <c r="Q31" s="77">
        <f t="shared" si="17"/>
        <v>2.0539658624889396</v>
      </c>
      <c r="R31" s="77">
        <f t="shared" si="17"/>
        <v>1.9353550894376477</v>
      </c>
      <c r="S31" s="77">
        <f t="shared" si="17"/>
        <v>1.8167448386057392</v>
      </c>
      <c r="T31" s="77">
        <f t="shared" si="17"/>
        <v>1.698134065554447</v>
      </c>
      <c r="U31" s="77">
        <f t="shared" si="17"/>
        <v>1.5795238147225386</v>
      </c>
      <c r="V31" s="77">
        <f t="shared" si="17"/>
        <v>1.4520443202652102</v>
      </c>
      <c r="W31" s="77">
        <f t="shared" si="17"/>
        <v>0</v>
      </c>
    </row>
    <row r="32" spans="1:23" x14ac:dyDescent="0.25">
      <c r="A32" s="10">
        <f>MIN(A$1:A31)-1</f>
        <v>-10</v>
      </c>
      <c r="B32" s="10"/>
      <c r="C32" s="14" t="s">
        <v>90</v>
      </c>
      <c r="E32" s="77">
        <f t="shared" si="16"/>
        <v>-13.268079430215144</v>
      </c>
      <c r="F32" s="77">
        <f t="shared" ref="F32:W32" si="18">-F$90/1000000</f>
        <v>0</v>
      </c>
      <c r="G32" s="77">
        <f t="shared" si="18"/>
        <v>0</v>
      </c>
      <c r="H32" s="77">
        <f t="shared" si="18"/>
        <v>0</v>
      </c>
      <c r="I32" s="77">
        <f t="shared" si="18"/>
        <v>-1.6319809800838012</v>
      </c>
      <c r="J32" s="77">
        <f t="shared" si="18"/>
        <v>-1.6671501702046065</v>
      </c>
      <c r="K32" s="77">
        <f t="shared" si="18"/>
        <v>-1.7030772563725158</v>
      </c>
      <c r="L32" s="77">
        <f t="shared" si="18"/>
        <v>-1.7397785712473435</v>
      </c>
      <c r="M32" s="77">
        <f t="shared" si="18"/>
        <v>-1.7772707994577233</v>
      </c>
      <c r="N32" s="77">
        <f t="shared" si="18"/>
        <v>-1.8155709851860375</v>
      </c>
      <c r="O32" s="77">
        <f t="shared" si="18"/>
        <v>-1.8546965399167963</v>
      </c>
      <c r="P32" s="77">
        <f t="shared" si="18"/>
        <v>-1.8946652503520034</v>
      </c>
      <c r="Q32" s="77">
        <f t="shared" si="18"/>
        <v>-1.9354952864970889</v>
      </c>
      <c r="R32" s="77">
        <f t="shared" si="18"/>
        <v>-1.9772052099211013</v>
      </c>
      <c r="S32" s="77">
        <f t="shared" si="18"/>
        <v>-2.0198139821949006</v>
      </c>
      <c r="T32" s="77">
        <f t="shared" si="18"/>
        <v>-2.0633409735112012</v>
      </c>
      <c r="U32" s="77">
        <f t="shared" si="18"/>
        <v>-2.1078059714903672</v>
      </c>
      <c r="V32" s="77">
        <f t="shared" si="18"/>
        <v>-2.1532291901759844</v>
      </c>
      <c r="W32" s="77">
        <f t="shared" si="18"/>
        <v>0</v>
      </c>
    </row>
    <row r="33" spans="1:23" x14ac:dyDescent="0.25">
      <c r="A33" s="10">
        <f>MIN(A$1:A32)-1</f>
        <v>-11</v>
      </c>
      <c r="B33" s="10"/>
      <c r="C33" s="1" t="str">
        <f>C30</f>
        <v>TSC With JB 1&amp;2 Gas Conversion</v>
      </c>
      <c r="E33" s="78">
        <f t="shared" si="16"/>
        <v>18758.13357960658</v>
      </c>
      <c r="F33" s="78">
        <f t="shared" ref="F33:W33" si="19">SUM(F30:F32)</f>
        <v>1139.5272370293178</v>
      </c>
      <c r="G33" s="78">
        <f t="shared" si="19"/>
        <v>1206.380990311106</v>
      </c>
      <c r="H33" s="78">
        <f t="shared" si="19"/>
        <v>1274.5760084735341</v>
      </c>
      <c r="I33" s="78">
        <f t="shared" si="19"/>
        <v>1337.0085100891947</v>
      </c>
      <c r="J33" s="78">
        <f t="shared" si="19"/>
        <v>1440.4142775435412</v>
      </c>
      <c r="K33" s="78">
        <f t="shared" si="19"/>
        <v>1678.9281876336395</v>
      </c>
      <c r="L33" s="78">
        <f t="shared" si="19"/>
        <v>1519.7114839403282</v>
      </c>
      <c r="M33" s="78">
        <f t="shared" si="19"/>
        <v>1761.5233695176948</v>
      </c>
      <c r="N33" s="78">
        <f t="shared" si="19"/>
        <v>1783.1304664287372</v>
      </c>
      <c r="O33" s="78">
        <f t="shared" si="19"/>
        <v>1983.8771716079393</v>
      </c>
      <c r="P33" s="78">
        <f t="shared" si="19"/>
        <v>2538.0592293709747</v>
      </c>
      <c r="Q33" s="78">
        <f t="shared" si="19"/>
        <v>2688.8280820626601</v>
      </c>
      <c r="R33" s="78">
        <f t="shared" si="19"/>
        <v>2981.2634952635585</v>
      </c>
      <c r="S33" s="78">
        <f t="shared" si="19"/>
        <v>3109.8195104796991</v>
      </c>
      <c r="T33" s="78">
        <f t="shared" si="19"/>
        <v>3186.5561515293889</v>
      </c>
      <c r="U33" s="78">
        <f t="shared" si="19"/>
        <v>3295.3508403517594</v>
      </c>
      <c r="V33" s="78">
        <f t="shared" si="19"/>
        <v>3712.8070672261661</v>
      </c>
      <c r="W33" s="78">
        <f t="shared" si="19"/>
        <v>0</v>
      </c>
    </row>
    <row r="34" spans="1:23" ht="6" customHeight="1" x14ac:dyDescent="0.25"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</row>
    <row r="35" spans="1:23" ht="30" customHeight="1" x14ac:dyDescent="0.25">
      <c r="A35" s="10">
        <f>MIN(A$1:A34)-1</f>
        <v>-12</v>
      </c>
      <c r="B35" s="89" t="s">
        <v>95</v>
      </c>
      <c r="C35" s="90"/>
      <c r="E35" s="77">
        <f>NPV($D$3,F35:W35)*(1+$D$3)^0</f>
        <v>19353.798998029288</v>
      </c>
      <c r="F35" s="77">
        <f>INDEX('MN No GC'!$D$79:$W$79,1,MATCH(F$5,'MN No GC'!$D$5:$W$5,0))</f>
        <v>1135.2841133657751</v>
      </c>
      <c r="G35" s="77">
        <f>INDEX('MN No GC'!$D$79:$W$79,1,MATCH(G$5,'MN No GC'!$D$5:$W$5,0))</f>
        <v>1193.4420112761572</v>
      </c>
      <c r="H35" s="77">
        <f>INDEX('MN No GC'!$D$79:$W$79,1,MATCH(H$5,'MN No GC'!$D$5:$W$5,0))</f>
        <v>1265.973695074262</v>
      </c>
      <c r="I35" s="77">
        <f>INDEX('MN No GC'!$D$79:$W$79,1,MATCH(I$5,'MN No GC'!$D$5:$W$5,0))</f>
        <v>1471.976635357704</v>
      </c>
      <c r="J35" s="77">
        <f>INDEX('MN No GC'!$D$79:$W$79,1,MATCH(J$5,'MN No GC'!$D$5:$W$5,0))</f>
        <v>1527.888499040693</v>
      </c>
      <c r="K35" s="77">
        <f>INDEX('MN No GC'!$D$79:$W$79,1,MATCH(K$5,'MN No GC'!$D$5:$W$5,0))</f>
        <v>1771.2609745596785</v>
      </c>
      <c r="L35" s="77">
        <f>INDEX('MN No GC'!$D$79:$W$79,1,MATCH(L$5,'MN No GC'!$D$5:$W$5,0))</f>
        <v>1612.559593093265</v>
      </c>
      <c r="M35" s="77">
        <f>INDEX('MN No GC'!$D$79:$W$79,1,MATCH(M$5,'MN No GC'!$D$5:$W$5,0))</f>
        <v>1847.2477958739578</v>
      </c>
      <c r="N35" s="77">
        <f>INDEX('MN No GC'!$D$79:$W$79,1,MATCH(N$5,'MN No GC'!$D$5:$W$5,0))</f>
        <v>1874.0518703333153</v>
      </c>
      <c r="O35" s="77">
        <f>INDEX('MN No GC'!$D$79:$W$79,1,MATCH(O$5,'MN No GC'!$D$5:$W$5,0))</f>
        <v>2078.2983825110359</v>
      </c>
      <c r="P35" s="77">
        <f>INDEX('MN No GC'!$D$79:$W$79,1,MATCH(P$5,'MN No GC'!$D$5:$W$5,0))</f>
        <v>2587.626748172881</v>
      </c>
      <c r="Q35" s="77">
        <f>INDEX('MN No GC'!$D$79:$W$79,1,MATCH(Q$5,'MN No GC'!$D$5:$W$5,0))</f>
        <v>2742.1750520906021</v>
      </c>
      <c r="R35" s="77">
        <f>INDEX('MN No GC'!$D$79:$W$79,1,MATCH(R$5,'MN No GC'!$D$5:$W$5,0))</f>
        <v>3055.2603056574512</v>
      </c>
      <c r="S35" s="77">
        <f>INDEX('MN No GC'!$D$79:$W$79,1,MATCH(S$5,'MN No GC'!$D$5:$W$5,0))</f>
        <v>3185.5313668435497</v>
      </c>
      <c r="T35" s="77">
        <f>INDEX('MN No GC'!$D$79:$W$79,1,MATCH(T$5,'MN No GC'!$D$5:$W$5,0))</f>
        <v>3262.8073799788526</v>
      </c>
      <c r="U35" s="77">
        <f>INDEX('MN No GC'!$D$79:$W$79,1,MATCH(U$5,'MN No GC'!$D$5:$W$5,0))</f>
        <v>3370.6078446633305</v>
      </c>
      <c r="V35" s="77">
        <f>INDEX('MN No GC'!$D$79:$W$79,1,MATCH(V$5,'MN No GC'!$D$5:$W$5,0))</f>
        <v>3774.5022716436961</v>
      </c>
      <c r="W35" s="77">
        <v>0</v>
      </c>
    </row>
    <row r="36" spans="1:23" ht="6" customHeight="1" x14ac:dyDescent="0.25"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</row>
    <row r="37" spans="1:23" ht="30" customHeight="1" thickBot="1" x14ac:dyDescent="0.3">
      <c r="A37" s="10">
        <f>MIN(A$1:A36)-1</f>
        <v>-13</v>
      </c>
      <c r="B37" s="89" t="s">
        <v>96</v>
      </c>
      <c r="C37" s="90"/>
      <c r="E37" s="79">
        <f>NPV($D$3,F37:W37)*(1+$D$3)^0</f>
        <v>-595.66541842271545</v>
      </c>
      <c r="F37" s="79">
        <f t="shared" ref="F37:W37" si="20">F33-F35</f>
        <v>4.2431236635427467</v>
      </c>
      <c r="G37" s="79">
        <f t="shared" si="20"/>
        <v>12.938979034948716</v>
      </c>
      <c r="H37" s="79">
        <f t="shared" si="20"/>
        <v>8.6023133992721341</v>
      </c>
      <c r="I37" s="79">
        <f t="shared" si="20"/>
        <v>-134.96812526850931</v>
      </c>
      <c r="J37" s="79">
        <f t="shared" si="20"/>
        <v>-87.474221497151802</v>
      </c>
      <c r="K37" s="79">
        <f t="shared" si="20"/>
        <v>-92.332786926039034</v>
      </c>
      <c r="L37" s="79">
        <f t="shared" si="20"/>
        <v>-92.848109152936786</v>
      </c>
      <c r="M37" s="79">
        <f t="shared" si="20"/>
        <v>-85.724426356262938</v>
      </c>
      <c r="N37" s="79">
        <f t="shared" si="20"/>
        <v>-90.921403904578028</v>
      </c>
      <c r="O37" s="79">
        <f t="shared" si="20"/>
        <v>-94.421210903096608</v>
      </c>
      <c r="P37" s="79">
        <f t="shared" si="20"/>
        <v>-49.567518801906317</v>
      </c>
      <c r="Q37" s="79">
        <f t="shared" si="20"/>
        <v>-53.346970027942007</v>
      </c>
      <c r="R37" s="79">
        <f t="shared" si="20"/>
        <v>-73.996810393892702</v>
      </c>
      <c r="S37" s="79">
        <f t="shared" si="20"/>
        <v>-75.711856363850529</v>
      </c>
      <c r="T37" s="79">
        <f t="shared" si="20"/>
        <v>-76.251228449463724</v>
      </c>
      <c r="U37" s="79">
        <f t="shared" si="20"/>
        <v>-75.257004311571109</v>
      </c>
      <c r="V37" s="79">
        <f t="shared" si="20"/>
        <v>-61.695204417530022</v>
      </c>
      <c r="W37" s="79">
        <f t="shared" si="20"/>
        <v>0</v>
      </c>
    </row>
    <row r="38" spans="1:23" ht="15.75" thickTop="1" x14ac:dyDescent="0.25">
      <c r="E38" s="3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17.25" x14ac:dyDescent="0.3">
      <c r="A39" s="16" t="s">
        <v>13</v>
      </c>
      <c r="B39" s="15"/>
      <c r="C39" s="12"/>
      <c r="E39" s="18" t="s">
        <v>2</v>
      </c>
      <c r="F39" s="18">
        <f t="shared" ref="F39:G39" si="21">F$5</f>
        <v>2021</v>
      </c>
      <c r="G39" s="18">
        <f t="shared" si="21"/>
        <v>2022</v>
      </c>
      <c r="H39" s="18">
        <f>H$5</f>
        <v>2023</v>
      </c>
      <c r="I39" s="18">
        <f t="shared" ref="I39:W39" si="22">I$5</f>
        <v>2024</v>
      </c>
      <c r="J39" s="18">
        <f t="shared" si="22"/>
        <v>2025</v>
      </c>
      <c r="K39" s="18">
        <f t="shared" si="22"/>
        <v>2026</v>
      </c>
      <c r="L39" s="18">
        <f t="shared" si="22"/>
        <v>2027</v>
      </c>
      <c r="M39" s="18">
        <f t="shared" si="22"/>
        <v>2028</v>
      </c>
      <c r="N39" s="18">
        <f t="shared" si="22"/>
        <v>2029</v>
      </c>
      <c r="O39" s="18">
        <f t="shared" si="22"/>
        <v>2030</v>
      </c>
      <c r="P39" s="18">
        <f t="shared" si="22"/>
        <v>2031</v>
      </c>
      <c r="Q39" s="18">
        <f t="shared" si="22"/>
        <v>2032</v>
      </c>
      <c r="R39" s="18">
        <f t="shared" si="22"/>
        <v>2033</v>
      </c>
      <c r="S39" s="18">
        <f t="shared" si="22"/>
        <v>2034</v>
      </c>
      <c r="T39" s="18">
        <f t="shared" si="22"/>
        <v>2035</v>
      </c>
      <c r="U39" s="18">
        <f t="shared" si="22"/>
        <v>2036</v>
      </c>
      <c r="V39" s="18">
        <f t="shared" si="22"/>
        <v>2037</v>
      </c>
      <c r="W39" s="18">
        <f t="shared" si="22"/>
        <v>2038</v>
      </c>
    </row>
    <row r="40" spans="1:23" ht="6" customHeight="1" x14ac:dyDescent="0.25"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30" customHeight="1" x14ac:dyDescent="0.25">
      <c r="B41" s="89" t="s">
        <v>94</v>
      </c>
      <c r="C41" s="90"/>
      <c r="E41" s="3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x14ac:dyDescent="0.25">
      <c r="A42" s="10">
        <f>MIN(A$1:A41)-1</f>
        <v>-14</v>
      </c>
      <c r="B42" s="10"/>
      <c r="C42" s="1" t="s">
        <v>92</v>
      </c>
      <c r="E42" s="77">
        <f>NPV($D$3,F42:W42)*(1+$D$3)^0</f>
        <v>18947.995294116408</v>
      </c>
      <c r="F42" s="77">
        <f>INDEX('LN JB12 GC'!$D$79:$W$79,1,MATCH(F$5,'LN JB12 GC'!$D$5:$W$5,0))</f>
        <v>1239.8010616955435</v>
      </c>
      <c r="G42" s="77">
        <f>INDEX('LN JB12 GC'!$D$79:$W$79,1,MATCH(G$5,'LN JB12 GC'!$D$5:$W$5,0))</f>
        <v>1238.7303740861864</v>
      </c>
      <c r="H42" s="77">
        <f>INDEX('LN JB12 GC'!$D$79:$W$79,1,MATCH(H$5,'LN JB12 GC'!$D$5:$W$5,0))</f>
        <v>1284.1919564643681</v>
      </c>
      <c r="I42" s="77">
        <f>INDEX('LN JB12 GC'!$D$79:$W$79,1,MATCH(I$5,'LN JB12 GC'!$D$5:$W$5,0))</f>
        <v>1312.4069544429799</v>
      </c>
      <c r="J42" s="77">
        <f>INDEX('LN JB12 GC'!$D$79:$W$79,1,MATCH(J$5,'LN JB12 GC'!$D$5:$W$5,0))</f>
        <v>1412.6158078542878</v>
      </c>
      <c r="K42" s="77">
        <f>INDEX('LN JB12 GC'!$D$79:$W$79,1,MATCH(K$5,'LN JB12 GC'!$D$5:$W$5,0))</f>
        <v>1680.518132607735</v>
      </c>
      <c r="L42" s="77">
        <f>INDEX('LN JB12 GC'!$D$79:$W$79,1,MATCH(L$5,'LN JB12 GC'!$D$5:$W$5,0))</f>
        <v>1532.6958884219462</v>
      </c>
      <c r="M42" s="77">
        <f>INDEX('LN JB12 GC'!$D$79:$W$79,1,MATCH(M$5,'LN JB12 GC'!$D$5:$W$5,0))</f>
        <v>1756.6810277287591</v>
      </c>
      <c r="N42" s="77">
        <f>INDEX('LN JB12 GC'!$D$79:$W$79,1,MATCH(N$5,'LN JB12 GC'!$D$5:$W$5,0))</f>
        <v>1783.3268511037115</v>
      </c>
      <c r="O42" s="77">
        <f>INDEX('LN JB12 GC'!$D$79:$W$79,1,MATCH(O$5,'LN JB12 GC'!$D$5:$W$5,0))</f>
        <v>2009.4430381493103</v>
      </c>
      <c r="P42" s="77">
        <f>INDEX('LN JB12 GC'!$D$79:$W$79,1,MATCH(P$5,'LN JB12 GC'!$D$5:$W$5,0))</f>
        <v>2571.6591789739477</v>
      </c>
      <c r="Q42" s="77">
        <f>INDEX('LN JB12 GC'!$D$79:$W$79,1,MATCH(Q$5,'LN JB12 GC'!$D$5:$W$5,0))</f>
        <v>2723.8860203047775</v>
      </c>
      <c r="R42" s="77">
        <f>INDEX('LN JB12 GC'!$D$79:$W$79,1,MATCH(R$5,'LN JB12 GC'!$D$5:$W$5,0))</f>
        <v>3012.098475688219</v>
      </c>
      <c r="S42" s="77">
        <f>INDEX('LN JB12 GC'!$D$79:$W$79,1,MATCH(S$5,'LN JB12 GC'!$D$5:$W$5,0))</f>
        <v>3132.5696156651379</v>
      </c>
      <c r="T42" s="77">
        <f>INDEX('LN JB12 GC'!$D$79:$W$79,1,MATCH(T$5,'LN JB12 GC'!$D$5:$W$5,0))</f>
        <v>3225.611309593583</v>
      </c>
      <c r="U42" s="77">
        <f>INDEX('LN JB12 GC'!$D$79:$W$79,1,MATCH(U$5,'LN JB12 GC'!$D$5:$W$5,0))</f>
        <v>3338.812146198547</v>
      </c>
      <c r="V42" s="77">
        <f>INDEX('LN JB12 GC'!$D$79:$W$79,1,MATCH(V$5,'LN JB12 GC'!$D$5:$W$5,0))</f>
        <v>3699.6043771095847</v>
      </c>
      <c r="W42" s="77">
        <v>0</v>
      </c>
    </row>
    <row r="43" spans="1:23" x14ac:dyDescent="0.25">
      <c r="A43" s="10">
        <f>MIN(A$1:A42)-1</f>
        <v>-15</v>
      </c>
      <c r="B43" s="10"/>
      <c r="C43" s="14" t="s">
        <v>91</v>
      </c>
      <c r="E43" s="77">
        <f t="shared" ref="E43:E45" si="23">NPV($D$3,F43:W43)*(1+$D$3)^0</f>
        <v>16.940461119417581</v>
      </c>
      <c r="F43" s="77">
        <f>F$12</f>
        <v>0</v>
      </c>
      <c r="G43" s="77">
        <f t="shared" ref="G43:W43" si="24">G$12</f>
        <v>0</v>
      </c>
      <c r="H43" s="77">
        <f t="shared" si="24"/>
        <v>0</v>
      </c>
      <c r="I43" s="77">
        <f t="shared" si="24"/>
        <v>2.830272451428625</v>
      </c>
      <c r="J43" s="77">
        <f t="shared" si="24"/>
        <v>2.9203664252724457</v>
      </c>
      <c r="K43" s="77">
        <f t="shared" si="24"/>
        <v>2.7904304800936144</v>
      </c>
      <c r="L43" s="77">
        <f t="shared" si="24"/>
        <v>2.6628488829863572</v>
      </c>
      <c r="M43" s="77">
        <f t="shared" si="24"/>
        <v>2.5374446510571924</v>
      </c>
      <c r="N43" s="77">
        <f t="shared" si="24"/>
        <v>2.4140558615528613</v>
      </c>
      <c r="O43" s="77">
        <f t="shared" si="24"/>
        <v>2.2925305308496711</v>
      </c>
      <c r="P43" s="77">
        <f t="shared" si="24"/>
        <v>2.1727292255321364</v>
      </c>
      <c r="Q43" s="77">
        <f t="shared" si="24"/>
        <v>2.0539658624889396</v>
      </c>
      <c r="R43" s="77">
        <f t="shared" si="24"/>
        <v>1.9353550894376477</v>
      </c>
      <c r="S43" s="77">
        <f t="shared" si="24"/>
        <v>1.8167448386057392</v>
      </c>
      <c r="T43" s="77">
        <f t="shared" si="24"/>
        <v>1.698134065554447</v>
      </c>
      <c r="U43" s="77">
        <f t="shared" si="24"/>
        <v>1.5795238147225386</v>
      </c>
      <c r="V43" s="77">
        <f t="shared" si="24"/>
        <v>1.4520443202652102</v>
      </c>
      <c r="W43" s="77">
        <f t="shared" si="24"/>
        <v>0</v>
      </c>
    </row>
    <row r="44" spans="1:23" x14ac:dyDescent="0.25">
      <c r="A44" s="10">
        <f>MIN(A$1:A43)-1</f>
        <v>-16</v>
      </c>
      <c r="B44" s="10"/>
      <c r="C44" s="14" t="s">
        <v>90</v>
      </c>
      <c r="E44" s="77">
        <f t="shared" si="23"/>
        <v>-13.268079430215144</v>
      </c>
      <c r="F44" s="77">
        <f t="shared" ref="F44:W44" si="25">-F$90/1000000</f>
        <v>0</v>
      </c>
      <c r="G44" s="77">
        <f t="shared" si="25"/>
        <v>0</v>
      </c>
      <c r="H44" s="77">
        <f t="shared" si="25"/>
        <v>0</v>
      </c>
      <c r="I44" s="77">
        <f t="shared" si="25"/>
        <v>-1.6319809800838012</v>
      </c>
      <c r="J44" s="77">
        <f t="shared" si="25"/>
        <v>-1.6671501702046065</v>
      </c>
      <c r="K44" s="77">
        <f t="shared" si="25"/>
        <v>-1.7030772563725158</v>
      </c>
      <c r="L44" s="77">
        <f t="shared" si="25"/>
        <v>-1.7397785712473435</v>
      </c>
      <c r="M44" s="77">
        <f t="shared" si="25"/>
        <v>-1.7772707994577233</v>
      </c>
      <c r="N44" s="77">
        <f t="shared" si="25"/>
        <v>-1.8155709851860375</v>
      </c>
      <c r="O44" s="77">
        <f t="shared" si="25"/>
        <v>-1.8546965399167963</v>
      </c>
      <c r="P44" s="77">
        <f t="shared" si="25"/>
        <v>-1.8946652503520034</v>
      </c>
      <c r="Q44" s="77">
        <f t="shared" si="25"/>
        <v>-1.9354952864970889</v>
      </c>
      <c r="R44" s="77">
        <f t="shared" si="25"/>
        <v>-1.9772052099211013</v>
      </c>
      <c r="S44" s="77">
        <f t="shared" si="25"/>
        <v>-2.0198139821949006</v>
      </c>
      <c r="T44" s="77">
        <f t="shared" si="25"/>
        <v>-2.0633409735112012</v>
      </c>
      <c r="U44" s="77">
        <f t="shared" si="25"/>
        <v>-2.1078059714903672</v>
      </c>
      <c r="V44" s="77">
        <f t="shared" si="25"/>
        <v>-2.1532291901759844</v>
      </c>
      <c r="W44" s="77">
        <f t="shared" si="25"/>
        <v>0</v>
      </c>
    </row>
    <row r="45" spans="1:23" x14ac:dyDescent="0.25">
      <c r="A45" s="10">
        <f>MIN(A$1:A44)-1</f>
        <v>-17</v>
      </c>
      <c r="B45" s="10"/>
      <c r="C45" s="1" t="str">
        <f>C42</f>
        <v>TSC With JB 1&amp;2 Gas Conversion</v>
      </c>
      <c r="E45" s="78">
        <f t="shared" si="23"/>
        <v>18951.667675805613</v>
      </c>
      <c r="F45" s="78">
        <f t="shared" ref="F45:W45" si="26">SUM(F42:F44)</f>
        <v>1239.8010616955435</v>
      </c>
      <c r="G45" s="78">
        <f t="shared" si="26"/>
        <v>1238.7303740861864</v>
      </c>
      <c r="H45" s="78">
        <f t="shared" si="26"/>
        <v>1284.1919564643681</v>
      </c>
      <c r="I45" s="78">
        <f t="shared" si="26"/>
        <v>1313.6052459143245</v>
      </c>
      <c r="J45" s="78">
        <f t="shared" si="26"/>
        <v>1413.8690241093557</v>
      </c>
      <c r="K45" s="78">
        <f t="shared" si="26"/>
        <v>1681.605485831456</v>
      </c>
      <c r="L45" s="78">
        <f t="shared" si="26"/>
        <v>1533.6189587336851</v>
      </c>
      <c r="M45" s="78">
        <f t="shared" si="26"/>
        <v>1757.4412015803587</v>
      </c>
      <c r="N45" s="78">
        <f t="shared" si="26"/>
        <v>1783.9253359800784</v>
      </c>
      <c r="O45" s="78">
        <f t="shared" si="26"/>
        <v>2009.8808721402431</v>
      </c>
      <c r="P45" s="78">
        <f t="shared" si="26"/>
        <v>2571.9372429491282</v>
      </c>
      <c r="Q45" s="78">
        <f t="shared" si="26"/>
        <v>2724.0044908807695</v>
      </c>
      <c r="R45" s="78">
        <f t="shared" si="26"/>
        <v>3012.0566255677354</v>
      </c>
      <c r="S45" s="78">
        <f t="shared" si="26"/>
        <v>3132.3665465215486</v>
      </c>
      <c r="T45" s="78">
        <f t="shared" si="26"/>
        <v>3225.2461026856263</v>
      </c>
      <c r="U45" s="78">
        <f t="shared" si="26"/>
        <v>3338.283864041779</v>
      </c>
      <c r="V45" s="78">
        <f t="shared" si="26"/>
        <v>3698.9031922396739</v>
      </c>
      <c r="W45" s="78">
        <f t="shared" si="26"/>
        <v>0</v>
      </c>
    </row>
    <row r="46" spans="1:23" ht="6" customHeight="1" x14ac:dyDescent="0.25"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</row>
    <row r="47" spans="1:23" ht="30" customHeight="1" x14ac:dyDescent="0.25">
      <c r="A47" s="10">
        <f>MIN(A$1:A46)-1</f>
        <v>-18</v>
      </c>
      <c r="B47" s="89" t="s">
        <v>95</v>
      </c>
      <c r="C47" s="90"/>
      <c r="E47" s="77">
        <f>NPV($D$3,F47:W47)*(1+$D$3)^0</f>
        <v>19608.074644052456</v>
      </c>
      <c r="F47" s="77">
        <f>INDEX('LN No GC'!$D$79:$W$79,1,MATCH(F$5,'LN No GC'!$D$5:$W$5,0))</f>
        <v>1235.6381164557483</v>
      </c>
      <c r="G47" s="77">
        <f>INDEX('LN No GC'!$D$79:$W$79,1,MATCH(G$5,'LN No GC'!$D$5:$W$5,0))</f>
        <v>1225.5707433805674</v>
      </c>
      <c r="H47" s="77">
        <f>INDEX('LN No GC'!$D$79:$W$79,1,MATCH(H$5,'LN No GC'!$D$5:$W$5,0))</f>
        <v>1277.5331235993842</v>
      </c>
      <c r="I47" s="77">
        <f>INDEX('LN No GC'!$D$79:$W$79,1,MATCH(I$5,'LN No GC'!$D$5:$W$5,0))</f>
        <v>1452.8966179831643</v>
      </c>
      <c r="J47" s="77">
        <f>INDEX('LN No GC'!$D$79:$W$79,1,MATCH(J$5,'LN No GC'!$D$5:$W$5,0))</f>
        <v>1512.5376094091978</v>
      </c>
      <c r="K47" s="77">
        <f>INDEX('LN No GC'!$D$79:$W$79,1,MATCH(K$5,'LN No GC'!$D$5:$W$5,0))</f>
        <v>1788.2649654445243</v>
      </c>
      <c r="L47" s="77">
        <f>INDEX('LN No GC'!$D$79:$W$79,1,MATCH(L$5,'LN No GC'!$D$5:$W$5,0))</f>
        <v>1640.5137131047966</v>
      </c>
      <c r="M47" s="77">
        <f>INDEX('LN No GC'!$D$79:$W$79,1,MATCH(M$5,'LN No GC'!$D$5:$W$5,0))</f>
        <v>1860.0257354234434</v>
      </c>
      <c r="N47" s="77">
        <f>INDEX('LN No GC'!$D$79:$W$79,1,MATCH(N$5,'LN No GC'!$D$5:$W$5,0))</f>
        <v>1887.6577902455467</v>
      </c>
      <c r="O47" s="77">
        <f>INDEX('LN No GC'!$D$79:$W$79,1,MATCH(O$5,'LN No GC'!$D$5:$W$5,0))</f>
        <v>2112.4716956153561</v>
      </c>
      <c r="P47" s="77">
        <f>INDEX('LN No GC'!$D$79:$W$79,1,MATCH(P$5,'LN No GC'!$D$5:$W$5,0))</f>
        <v>2626.5088486821846</v>
      </c>
      <c r="Q47" s="77">
        <f>INDEX('LN No GC'!$D$79:$W$79,1,MATCH(Q$5,'LN No GC'!$D$5:$W$5,0))</f>
        <v>2778.5879999197045</v>
      </c>
      <c r="R47" s="77">
        <f>INDEX('LN No GC'!$D$79:$W$79,1,MATCH(R$5,'LN No GC'!$D$5:$W$5,0))</f>
        <v>3090.3171000977427</v>
      </c>
      <c r="S47" s="77">
        <f>INDEX('LN No GC'!$D$79:$W$79,1,MATCH(S$5,'LN No GC'!$D$5:$W$5,0))</f>
        <v>3212.0411533927031</v>
      </c>
      <c r="T47" s="77">
        <f>INDEX('LN No GC'!$D$79:$W$79,1,MATCH(T$5,'LN No GC'!$D$5:$W$5,0))</f>
        <v>3304.9991293900034</v>
      </c>
      <c r="U47" s="77">
        <f>INDEX('LN No GC'!$D$79:$W$79,1,MATCH(U$5,'LN No GC'!$D$5:$W$5,0))</f>
        <v>3415.633153886919</v>
      </c>
      <c r="V47" s="77">
        <f>INDEX('LN No GC'!$D$79:$W$79,1,MATCH(V$5,'LN No GC'!$D$5:$W$5,0))</f>
        <v>3760.6872497224031</v>
      </c>
      <c r="W47" s="77">
        <v>0</v>
      </c>
    </row>
    <row r="48" spans="1:23" ht="6" customHeight="1" x14ac:dyDescent="0.25"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</row>
    <row r="49" spans="1:23" ht="30" customHeight="1" thickBot="1" x14ac:dyDescent="0.3">
      <c r="A49" s="10">
        <f>MIN(A$1:A48)-1</f>
        <v>-19</v>
      </c>
      <c r="B49" s="89" t="s">
        <v>96</v>
      </c>
      <c r="C49" s="90"/>
      <c r="E49" s="79">
        <f>NPV($D$3,F49:W49)*(1+$D$3)^0</f>
        <v>-656.40696824684017</v>
      </c>
      <c r="F49" s="79">
        <f t="shared" ref="F49:W49" si="27">F45-F47</f>
        <v>4.1629452397951354</v>
      </c>
      <c r="G49" s="79">
        <f t="shared" si="27"/>
        <v>13.159630705619065</v>
      </c>
      <c r="H49" s="79">
        <f t="shared" si="27"/>
        <v>6.6588328649838786</v>
      </c>
      <c r="I49" s="79">
        <f t="shared" si="27"/>
        <v>-139.29137206883979</v>
      </c>
      <c r="J49" s="79">
        <f t="shared" si="27"/>
        <v>-98.668585299842107</v>
      </c>
      <c r="K49" s="79">
        <f t="shared" si="27"/>
        <v>-106.65947961306824</v>
      </c>
      <c r="L49" s="79">
        <f t="shared" si="27"/>
        <v>-106.8947543711115</v>
      </c>
      <c r="M49" s="79">
        <f t="shared" si="27"/>
        <v>-102.58453384308473</v>
      </c>
      <c r="N49" s="79">
        <f t="shared" si="27"/>
        <v>-103.73245426546828</v>
      </c>
      <c r="O49" s="79">
        <f t="shared" si="27"/>
        <v>-102.59082347511298</v>
      </c>
      <c r="P49" s="79">
        <f t="shared" si="27"/>
        <v>-54.571605733056458</v>
      </c>
      <c r="Q49" s="79">
        <f t="shared" si="27"/>
        <v>-54.583509038935063</v>
      </c>
      <c r="R49" s="79">
        <f t="shared" si="27"/>
        <v>-78.260474530007286</v>
      </c>
      <c r="S49" s="79">
        <f t="shared" si="27"/>
        <v>-79.674606871154538</v>
      </c>
      <c r="T49" s="79">
        <f t="shared" si="27"/>
        <v>-79.753026704377135</v>
      </c>
      <c r="U49" s="79">
        <f t="shared" si="27"/>
        <v>-77.349289845139992</v>
      </c>
      <c r="V49" s="79">
        <f t="shared" si="27"/>
        <v>-61.784057482729168</v>
      </c>
      <c r="W49" s="79">
        <f t="shared" si="27"/>
        <v>0</v>
      </c>
    </row>
    <row r="50" spans="1:23" ht="15.75" thickTop="1" x14ac:dyDescent="0.25"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17.25" x14ac:dyDescent="0.3">
      <c r="A51" s="16" t="s">
        <v>14</v>
      </c>
      <c r="B51" s="15"/>
      <c r="C51" s="12"/>
      <c r="E51" s="18" t="s">
        <v>2</v>
      </c>
      <c r="F51" s="18">
        <f t="shared" ref="F51:G51" si="28">F$5</f>
        <v>2021</v>
      </c>
      <c r="G51" s="18">
        <f t="shared" si="28"/>
        <v>2022</v>
      </c>
      <c r="H51" s="18">
        <f>H$5</f>
        <v>2023</v>
      </c>
      <c r="I51" s="18">
        <f t="shared" ref="I51:W51" si="29">I$5</f>
        <v>2024</v>
      </c>
      <c r="J51" s="18">
        <f t="shared" si="29"/>
        <v>2025</v>
      </c>
      <c r="K51" s="18">
        <f t="shared" si="29"/>
        <v>2026</v>
      </c>
      <c r="L51" s="18">
        <f t="shared" si="29"/>
        <v>2027</v>
      </c>
      <c r="M51" s="18">
        <f t="shared" si="29"/>
        <v>2028</v>
      </c>
      <c r="N51" s="18">
        <f t="shared" si="29"/>
        <v>2029</v>
      </c>
      <c r="O51" s="18">
        <f t="shared" si="29"/>
        <v>2030</v>
      </c>
      <c r="P51" s="18">
        <f t="shared" si="29"/>
        <v>2031</v>
      </c>
      <c r="Q51" s="18">
        <f t="shared" si="29"/>
        <v>2032</v>
      </c>
      <c r="R51" s="18">
        <f t="shared" si="29"/>
        <v>2033</v>
      </c>
      <c r="S51" s="18">
        <f t="shared" si="29"/>
        <v>2034</v>
      </c>
      <c r="T51" s="18">
        <f t="shared" si="29"/>
        <v>2035</v>
      </c>
      <c r="U51" s="18">
        <f t="shared" si="29"/>
        <v>2036</v>
      </c>
      <c r="V51" s="18">
        <f t="shared" si="29"/>
        <v>2037</v>
      </c>
      <c r="W51" s="18">
        <f t="shared" si="29"/>
        <v>2038</v>
      </c>
    </row>
    <row r="52" spans="1:23" ht="6" customHeight="1" x14ac:dyDescent="0.25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30" customHeight="1" x14ac:dyDescent="0.25">
      <c r="B53" s="89" t="s">
        <v>94</v>
      </c>
      <c r="C53" s="90"/>
      <c r="E53" s="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x14ac:dyDescent="0.25">
      <c r="A54" s="10">
        <f>MIN(A$1:A53)-1</f>
        <v>-20</v>
      </c>
      <c r="B54" s="10"/>
      <c r="C54" s="1" t="s">
        <v>92</v>
      </c>
      <c r="E54" s="77">
        <f>NPV($D$3,F54:W54)*(1+$D$3)^0</f>
        <v>24384.607945426589</v>
      </c>
      <c r="F54" s="77">
        <f>INDEX('HH JB12 GC'!$D$79:$W$79,1,MATCH(F$5,'HH JB12 GC'!$D$5:$W$5,0))</f>
        <v>1324.1170512650028</v>
      </c>
      <c r="G54" s="77">
        <f>INDEX('HH JB12 GC'!$D$79:$W$79,1,MATCH(G$5,'HH JB12 GC'!$D$5:$W$5,0))</f>
        <v>1394.4444767276327</v>
      </c>
      <c r="H54" s="77">
        <f>INDEX('HH JB12 GC'!$D$79:$W$79,1,MATCH(H$5,'HH JB12 GC'!$D$5:$W$5,0))</f>
        <v>1445.8286628225769</v>
      </c>
      <c r="I54" s="77">
        <f>INDEX('HH JB12 GC'!$D$79:$W$79,1,MATCH(I$5,'HH JB12 GC'!$D$5:$W$5,0))</f>
        <v>1462.299110437998</v>
      </c>
      <c r="J54" s="77">
        <f>INDEX('HH JB12 GC'!$D$79:$W$79,1,MATCH(J$5,'HH JB12 GC'!$D$5:$W$5,0))</f>
        <v>2163.7934621256882</v>
      </c>
      <c r="K54" s="77">
        <f>INDEX('HH JB12 GC'!$D$79:$W$79,1,MATCH(K$5,'HH JB12 GC'!$D$5:$W$5,0))</f>
        <v>2358.6654672754112</v>
      </c>
      <c r="L54" s="77">
        <f>INDEX('HH JB12 GC'!$D$79:$W$79,1,MATCH(L$5,'HH JB12 GC'!$D$5:$W$5,0))</f>
        <v>2266.4789033026736</v>
      </c>
      <c r="M54" s="77">
        <f>INDEX('HH JB12 GC'!$D$79:$W$79,1,MATCH(M$5,'HH JB12 GC'!$D$5:$W$5,0))</f>
        <v>2442.6018294348792</v>
      </c>
      <c r="N54" s="77">
        <f>INDEX('HH JB12 GC'!$D$79:$W$79,1,MATCH(N$5,'HH JB12 GC'!$D$5:$W$5,0))</f>
        <v>2501.8614269374762</v>
      </c>
      <c r="O54" s="77">
        <f>INDEX('HH JB12 GC'!$D$79:$W$79,1,MATCH(O$5,'HH JB12 GC'!$D$5:$W$5,0))</f>
        <v>2698.4677497231414</v>
      </c>
      <c r="P54" s="77">
        <f>INDEX('HH JB12 GC'!$D$79:$W$79,1,MATCH(P$5,'HH JB12 GC'!$D$5:$W$5,0))</f>
        <v>3248.6556381655455</v>
      </c>
      <c r="Q54" s="77">
        <f>INDEX('HH JB12 GC'!$D$79:$W$79,1,MATCH(Q$5,'HH JB12 GC'!$D$5:$W$5,0))</f>
        <v>3446.4907452625489</v>
      </c>
      <c r="R54" s="77">
        <f>INDEX('HH JB12 GC'!$D$79:$W$79,1,MATCH(R$5,'HH JB12 GC'!$D$5:$W$5,0))</f>
        <v>3750.1700872062102</v>
      </c>
      <c r="S54" s="77">
        <f>INDEX('HH JB12 GC'!$D$79:$W$79,1,MATCH(S$5,'HH JB12 GC'!$D$5:$W$5,0))</f>
        <v>3980.1154847415078</v>
      </c>
      <c r="T54" s="77">
        <f>INDEX('HH JB12 GC'!$D$79:$W$79,1,MATCH(T$5,'HH JB12 GC'!$D$5:$W$5,0))</f>
        <v>4167.8824521084134</v>
      </c>
      <c r="U54" s="77">
        <f>INDEX('HH JB12 GC'!$D$79:$W$79,1,MATCH(U$5,'HH JB12 GC'!$D$5:$W$5,0))</f>
        <v>4415.8460397754343</v>
      </c>
      <c r="V54" s="77">
        <f>INDEX('HH JB12 GC'!$D$79:$W$79,1,MATCH(V$5,'HH JB12 GC'!$D$5:$W$5,0))</f>
        <v>4796.6343823055158</v>
      </c>
      <c r="W54" s="77">
        <v>0</v>
      </c>
    </row>
    <row r="55" spans="1:23" x14ac:dyDescent="0.25">
      <c r="A55" s="10">
        <f>MIN(A$1:A54)-1</f>
        <v>-21</v>
      </c>
      <c r="B55" s="10"/>
      <c r="C55" s="14" t="s">
        <v>91</v>
      </c>
      <c r="E55" s="77">
        <f t="shared" ref="E55:E57" si="30">NPV($D$3,F55:W55)*(1+$D$3)^0</f>
        <v>16.940461119417581</v>
      </c>
      <c r="F55" s="77">
        <f>F$12</f>
        <v>0</v>
      </c>
      <c r="G55" s="77">
        <f t="shared" ref="G55:W55" si="31">G$12</f>
        <v>0</v>
      </c>
      <c r="H55" s="77">
        <f t="shared" si="31"/>
        <v>0</v>
      </c>
      <c r="I55" s="77">
        <f t="shared" si="31"/>
        <v>2.830272451428625</v>
      </c>
      <c r="J55" s="77">
        <f t="shared" si="31"/>
        <v>2.9203664252724457</v>
      </c>
      <c r="K55" s="77">
        <f t="shared" si="31"/>
        <v>2.7904304800936144</v>
      </c>
      <c r="L55" s="77">
        <f t="shared" si="31"/>
        <v>2.6628488829863572</v>
      </c>
      <c r="M55" s="77">
        <f t="shared" si="31"/>
        <v>2.5374446510571924</v>
      </c>
      <c r="N55" s="77">
        <f t="shared" si="31"/>
        <v>2.4140558615528613</v>
      </c>
      <c r="O55" s="77">
        <f t="shared" si="31"/>
        <v>2.2925305308496711</v>
      </c>
      <c r="P55" s="77">
        <f t="shared" si="31"/>
        <v>2.1727292255321364</v>
      </c>
      <c r="Q55" s="77">
        <f t="shared" si="31"/>
        <v>2.0539658624889396</v>
      </c>
      <c r="R55" s="77">
        <f t="shared" si="31"/>
        <v>1.9353550894376477</v>
      </c>
      <c r="S55" s="77">
        <f t="shared" si="31"/>
        <v>1.8167448386057392</v>
      </c>
      <c r="T55" s="77">
        <f t="shared" si="31"/>
        <v>1.698134065554447</v>
      </c>
      <c r="U55" s="77">
        <f t="shared" si="31"/>
        <v>1.5795238147225386</v>
      </c>
      <c r="V55" s="77">
        <f t="shared" si="31"/>
        <v>1.4520443202652102</v>
      </c>
      <c r="W55" s="77">
        <f t="shared" si="31"/>
        <v>0</v>
      </c>
    </row>
    <row r="56" spans="1:23" x14ac:dyDescent="0.25">
      <c r="A56" s="10">
        <f>MIN(A$1:A55)-1</f>
        <v>-22</v>
      </c>
      <c r="B56" s="10"/>
      <c r="C56" s="14" t="s">
        <v>90</v>
      </c>
      <c r="E56" s="77">
        <f t="shared" si="30"/>
        <v>-13.268079430215144</v>
      </c>
      <c r="F56" s="77">
        <f t="shared" ref="F56:W56" si="32">-F$90/1000000</f>
        <v>0</v>
      </c>
      <c r="G56" s="77">
        <f t="shared" si="32"/>
        <v>0</v>
      </c>
      <c r="H56" s="77">
        <f t="shared" si="32"/>
        <v>0</v>
      </c>
      <c r="I56" s="77">
        <f t="shared" si="32"/>
        <v>-1.6319809800838012</v>
      </c>
      <c r="J56" s="77">
        <f t="shared" si="32"/>
        <v>-1.6671501702046065</v>
      </c>
      <c r="K56" s="77">
        <f t="shared" si="32"/>
        <v>-1.7030772563725158</v>
      </c>
      <c r="L56" s="77">
        <f t="shared" si="32"/>
        <v>-1.7397785712473435</v>
      </c>
      <c r="M56" s="77">
        <f t="shared" si="32"/>
        <v>-1.7772707994577233</v>
      </c>
      <c r="N56" s="77">
        <f t="shared" si="32"/>
        <v>-1.8155709851860375</v>
      </c>
      <c r="O56" s="77">
        <f t="shared" si="32"/>
        <v>-1.8546965399167963</v>
      </c>
      <c r="P56" s="77">
        <f t="shared" si="32"/>
        <v>-1.8946652503520034</v>
      </c>
      <c r="Q56" s="77">
        <f t="shared" si="32"/>
        <v>-1.9354952864970889</v>
      </c>
      <c r="R56" s="77">
        <f t="shared" si="32"/>
        <v>-1.9772052099211013</v>
      </c>
      <c r="S56" s="77">
        <f t="shared" si="32"/>
        <v>-2.0198139821949006</v>
      </c>
      <c r="T56" s="77">
        <f t="shared" si="32"/>
        <v>-2.0633409735112012</v>
      </c>
      <c r="U56" s="77">
        <f t="shared" si="32"/>
        <v>-2.1078059714903672</v>
      </c>
      <c r="V56" s="77">
        <f t="shared" si="32"/>
        <v>-2.1532291901759844</v>
      </c>
      <c r="W56" s="77">
        <f t="shared" si="32"/>
        <v>0</v>
      </c>
    </row>
    <row r="57" spans="1:23" x14ac:dyDescent="0.25">
      <c r="A57" s="10">
        <f>MIN(A$1:A56)-1</f>
        <v>-23</v>
      </c>
      <c r="B57" s="10"/>
      <c r="C57" s="1" t="str">
        <f>C54</f>
        <v>TSC With JB 1&amp;2 Gas Conversion</v>
      </c>
      <c r="E57" s="78">
        <f t="shared" si="30"/>
        <v>24388.280327115794</v>
      </c>
      <c r="F57" s="78">
        <f t="shared" ref="F57:W57" si="33">SUM(F54:F56)</f>
        <v>1324.1170512650028</v>
      </c>
      <c r="G57" s="78">
        <f t="shared" si="33"/>
        <v>1394.4444767276327</v>
      </c>
      <c r="H57" s="78">
        <f t="shared" si="33"/>
        <v>1445.8286628225769</v>
      </c>
      <c r="I57" s="78">
        <f t="shared" si="33"/>
        <v>1463.4974019093427</v>
      </c>
      <c r="J57" s="78">
        <f t="shared" si="33"/>
        <v>2165.046678380756</v>
      </c>
      <c r="K57" s="78">
        <f t="shared" si="33"/>
        <v>2359.7528204991322</v>
      </c>
      <c r="L57" s="78">
        <f t="shared" si="33"/>
        <v>2267.4019736144128</v>
      </c>
      <c r="M57" s="78">
        <f t="shared" si="33"/>
        <v>2443.3620032864787</v>
      </c>
      <c r="N57" s="78">
        <f t="shared" si="33"/>
        <v>2502.4599118138426</v>
      </c>
      <c r="O57" s="78">
        <f t="shared" si="33"/>
        <v>2698.9055837140741</v>
      </c>
      <c r="P57" s="78">
        <f t="shared" si="33"/>
        <v>3248.9337021407259</v>
      </c>
      <c r="Q57" s="78">
        <f t="shared" si="33"/>
        <v>3446.6092158385409</v>
      </c>
      <c r="R57" s="78">
        <f t="shared" si="33"/>
        <v>3750.1282370857266</v>
      </c>
      <c r="S57" s="78">
        <f t="shared" si="33"/>
        <v>3979.9124155979184</v>
      </c>
      <c r="T57" s="78">
        <f t="shared" si="33"/>
        <v>4167.5172452004572</v>
      </c>
      <c r="U57" s="78">
        <f t="shared" si="33"/>
        <v>4415.3177576186672</v>
      </c>
      <c r="V57" s="78">
        <f t="shared" si="33"/>
        <v>4795.9331974356055</v>
      </c>
      <c r="W57" s="78">
        <f t="shared" si="33"/>
        <v>0</v>
      </c>
    </row>
    <row r="58" spans="1:23" ht="6" customHeight="1" x14ac:dyDescent="0.25"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1:23" ht="30" customHeight="1" x14ac:dyDescent="0.25">
      <c r="A59" s="10">
        <f>MIN(A$1:A58)-1</f>
        <v>-24</v>
      </c>
      <c r="B59" s="89" t="s">
        <v>95</v>
      </c>
      <c r="C59" s="90"/>
      <c r="E59" s="77">
        <f>NPV($D$3,F59:W59)*(1+$D$3)^0</f>
        <v>24767.074472081629</v>
      </c>
      <c r="F59" s="77">
        <f>INDEX('HH No GC'!$D$79:$W$79,1,MATCH(F$5,'HH No GC'!$D$5:$W$5,0))</f>
        <v>1320.5829056098924</v>
      </c>
      <c r="G59" s="77">
        <f>INDEX('HH No GC'!$D$79:$W$79,1,MATCH(G$5,'HH No GC'!$D$5:$W$5,0))</f>
        <v>1380.848360846433</v>
      </c>
      <c r="H59" s="77">
        <f>INDEX('HH No GC'!$D$79:$W$79,1,MATCH(H$5,'HH No GC'!$D$5:$W$5,0))</f>
        <v>1437.1349340193028</v>
      </c>
      <c r="I59" s="77">
        <f>INDEX('HH No GC'!$D$79:$W$79,1,MATCH(I$5,'HH No GC'!$D$5:$W$5,0))</f>
        <v>1585.7670582477454</v>
      </c>
      <c r="J59" s="77">
        <f>INDEX('HH No GC'!$D$79:$W$79,1,MATCH(J$5,'HH No GC'!$D$5:$W$5,0))</f>
        <v>2211.0930652492666</v>
      </c>
      <c r="K59" s="77">
        <f>INDEX('HH No GC'!$D$79:$W$79,1,MATCH(K$5,'HH No GC'!$D$5:$W$5,0))</f>
        <v>2411.2902516701042</v>
      </c>
      <c r="L59" s="77">
        <f>INDEX('HH No GC'!$D$79:$W$79,1,MATCH(L$5,'HH No GC'!$D$5:$W$5,0))</f>
        <v>2317.5698103019531</v>
      </c>
      <c r="M59" s="77">
        <f>INDEX('HH No GC'!$D$79:$W$79,1,MATCH(M$5,'HH No GC'!$D$5:$W$5,0))</f>
        <v>2487.4990974851294</v>
      </c>
      <c r="N59" s="77">
        <f>INDEX('HH No GC'!$D$79:$W$79,1,MATCH(N$5,'HH No GC'!$D$5:$W$5,0))</f>
        <v>2539.5266961309467</v>
      </c>
      <c r="O59" s="77">
        <f>INDEX('HH No GC'!$D$79:$W$79,1,MATCH(O$5,'HH No GC'!$D$5:$W$5,0))</f>
        <v>2737.7074263518575</v>
      </c>
      <c r="P59" s="77">
        <f>INDEX('HH No GC'!$D$79:$W$79,1,MATCH(P$5,'HH No GC'!$D$5:$W$5,0))</f>
        <v>3282.4291824743436</v>
      </c>
      <c r="Q59" s="77">
        <f>INDEX('HH No GC'!$D$79:$W$79,1,MATCH(Q$5,'HH No GC'!$D$5:$W$5,0))</f>
        <v>3475.9960390010988</v>
      </c>
      <c r="R59" s="77">
        <f>INDEX('HH No GC'!$D$79:$W$79,1,MATCH(R$5,'HH No GC'!$D$5:$W$5,0))</f>
        <v>3806.627756876394</v>
      </c>
      <c r="S59" s="77">
        <f>INDEX('HH No GC'!$D$79:$W$79,1,MATCH(S$5,'HH No GC'!$D$5:$W$5,0))</f>
        <v>4041.0978182841041</v>
      </c>
      <c r="T59" s="77">
        <f>INDEX('HH No GC'!$D$79:$W$79,1,MATCH(T$5,'HH No GC'!$D$5:$W$5,0))</f>
        <v>4230.3965317255079</v>
      </c>
      <c r="U59" s="77">
        <f>INDEX('HH No GC'!$D$79:$W$79,1,MATCH(U$5,'HH No GC'!$D$5:$W$5,0))</f>
        <v>4468.8578409857691</v>
      </c>
      <c r="V59" s="77">
        <f>INDEX('HH No GC'!$D$79:$W$79,1,MATCH(V$5,'HH No GC'!$D$5:$W$5,0))</f>
        <v>4867.963054107885</v>
      </c>
      <c r="W59" s="77">
        <v>0</v>
      </c>
    </row>
    <row r="60" spans="1:23" ht="6" customHeight="1" x14ac:dyDescent="0.25">
      <c r="E60" s="7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30" customHeight="1" thickBot="1" x14ac:dyDescent="0.3">
      <c r="A61" s="10">
        <f>MIN(A$1:A60)-1</f>
        <v>-25</v>
      </c>
      <c r="B61" s="89" t="s">
        <v>96</v>
      </c>
      <c r="C61" s="90"/>
      <c r="E61" s="79">
        <f>NPV($D$3,F61:W61)*(1+$D$3)^0</f>
        <v>-378.79414496583382</v>
      </c>
      <c r="F61" s="73">
        <f t="shared" ref="F61:W61" si="34">F57-F59</f>
        <v>3.5341456551104784</v>
      </c>
      <c r="G61" s="73">
        <f t="shared" si="34"/>
        <v>13.596115881199694</v>
      </c>
      <c r="H61" s="73">
        <f t="shared" si="34"/>
        <v>8.693728803274098</v>
      </c>
      <c r="I61" s="73">
        <f t="shared" si="34"/>
        <v>-122.26965633840268</v>
      </c>
      <c r="J61" s="73">
        <f t="shared" si="34"/>
        <v>-46.046386868510581</v>
      </c>
      <c r="K61" s="73">
        <f t="shared" si="34"/>
        <v>-51.537431170972013</v>
      </c>
      <c r="L61" s="73">
        <f t="shared" si="34"/>
        <v>-50.16783668754033</v>
      </c>
      <c r="M61" s="73">
        <f t="shared" si="34"/>
        <v>-44.13709419865063</v>
      </c>
      <c r="N61" s="73">
        <f t="shared" si="34"/>
        <v>-37.066784317104066</v>
      </c>
      <c r="O61" s="73">
        <f t="shared" si="34"/>
        <v>-38.801842637783466</v>
      </c>
      <c r="P61" s="73">
        <f t="shared" si="34"/>
        <v>-33.495480333617706</v>
      </c>
      <c r="Q61" s="73">
        <f t="shared" si="34"/>
        <v>-29.386823162557903</v>
      </c>
      <c r="R61" s="73">
        <f t="shared" si="34"/>
        <v>-56.499519790667364</v>
      </c>
      <c r="S61" s="73">
        <f t="shared" si="34"/>
        <v>-61.185402686185625</v>
      </c>
      <c r="T61" s="73">
        <f t="shared" si="34"/>
        <v>-62.879286525050702</v>
      </c>
      <c r="U61" s="73">
        <f t="shared" si="34"/>
        <v>-53.540083367101943</v>
      </c>
      <c r="V61" s="73">
        <f t="shared" si="34"/>
        <v>-72.029856672279493</v>
      </c>
      <c r="W61" s="73">
        <f t="shared" si="34"/>
        <v>0</v>
      </c>
    </row>
    <row r="62" spans="1:23" ht="15.75" thickTop="1" x14ac:dyDescent="0.25">
      <c r="E62" s="3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15.75" x14ac:dyDescent="0.25">
      <c r="A63" s="16" t="s">
        <v>10</v>
      </c>
      <c r="B63" s="15"/>
      <c r="C63" s="12"/>
      <c r="E63" s="18" t="s">
        <v>2</v>
      </c>
      <c r="F63" s="18">
        <f t="shared" ref="F63:G63" si="35">F$5</f>
        <v>2021</v>
      </c>
      <c r="G63" s="18">
        <f t="shared" si="35"/>
        <v>2022</v>
      </c>
      <c r="H63" s="18">
        <f>H$5</f>
        <v>2023</v>
      </c>
      <c r="I63" s="18">
        <f t="shared" ref="I63:W63" si="36">I$5</f>
        <v>2024</v>
      </c>
      <c r="J63" s="18">
        <f t="shared" si="36"/>
        <v>2025</v>
      </c>
      <c r="K63" s="18">
        <f t="shared" si="36"/>
        <v>2026</v>
      </c>
      <c r="L63" s="18">
        <f t="shared" si="36"/>
        <v>2027</v>
      </c>
      <c r="M63" s="18">
        <f t="shared" si="36"/>
        <v>2028</v>
      </c>
      <c r="N63" s="18">
        <f t="shared" si="36"/>
        <v>2029</v>
      </c>
      <c r="O63" s="18">
        <f t="shared" si="36"/>
        <v>2030</v>
      </c>
      <c r="P63" s="18">
        <f t="shared" si="36"/>
        <v>2031</v>
      </c>
      <c r="Q63" s="18">
        <f t="shared" si="36"/>
        <v>2032</v>
      </c>
      <c r="R63" s="18">
        <f t="shared" si="36"/>
        <v>2033</v>
      </c>
      <c r="S63" s="18">
        <f t="shared" si="36"/>
        <v>2034</v>
      </c>
      <c r="T63" s="18">
        <f t="shared" si="36"/>
        <v>2035</v>
      </c>
      <c r="U63" s="18">
        <f t="shared" si="36"/>
        <v>2036</v>
      </c>
      <c r="V63" s="18">
        <f t="shared" si="36"/>
        <v>2037</v>
      </c>
      <c r="W63" s="18">
        <f t="shared" si="36"/>
        <v>2038</v>
      </c>
    </row>
    <row r="64" spans="1:23" ht="6" customHeight="1" x14ac:dyDescent="0.25"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30" customHeight="1" x14ac:dyDescent="0.25">
      <c r="B65" s="89" t="s">
        <v>94</v>
      </c>
      <c r="C65" s="90"/>
      <c r="E65" s="3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x14ac:dyDescent="0.25">
      <c r="A66" s="10">
        <f>MIN(A$1:A65)-1</f>
        <v>-26</v>
      </c>
      <c r="B66" s="10"/>
      <c r="C66" s="1" t="s">
        <v>92</v>
      </c>
      <c r="E66" s="77">
        <f>NPV($D$3,F66:W66)*(1+$D$3)^0</f>
        <v>35083.043455548344</v>
      </c>
      <c r="F66" s="77">
        <f>INDEX('SCGHG JB12 GC'!$D$79:$W$79,1,MATCH(F$5,'SCGHG JB12 GC'!$D$5:$W$5,0))</f>
        <v>3374.4280455640396</v>
      </c>
      <c r="G66" s="77">
        <f>INDEX('SCGHG JB12 GC'!$D$79:$W$79,1,MATCH(G$5,'SCGHG JB12 GC'!$D$5:$W$5,0))</f>
        <v>3528.5945687058943</v>
      </c>
      <c r="H66" s="77">
        <f>INDEX('SCGHG JB12 GC'!$D$79:$W$79,1,MATCH(H$5,'SCGHG JB12 GC'!$D$5:$W$5,0))</f>
        <v>3581.5465809440989</v>
      </c>
      <c r="I66" s="77">
        <f>INDEX('SCGHG JB12 GC'!$D$79:$W$79,1,MATCH(I$5,'SCGHG JB12 GC'!$D$5:$W$5,0))</f>
        <v>3413.5580724048887</v>
      </c>
      <c r="J66" s="77">
        <f>INDEX('SCGHG JB12 GC'!$D$79:$W$79,1,MATCH(J$5,'SCGHG JB12 GC'!$D$5:$W$5,0))</f>
        <v>3186.5033578997727</v>
      </c>
      <c r="K66" s="77">
        <f>INDEX('SCGHG JB12 GC'!$D$79:$W$79,1,MATCH(K$5,'SCGHG JB12 GC'!$D$5:$W$5,0))</f>
        <v>3134.4495656130257</v>
      </c>
      <c r="L66" s="77">
        <f>INDEX('SCGHG JB12 GC'!$D$79:$W$79,1,MATCH(L$5,'SCGHG JB12 GC'!$D$5:$W$5,0))</f>
        <v>3076.1717100591204</v>
      </c>
      <c r="M66" s="77">
        <f>INDEX('SCGHG JB12 GC'!$D$79:$W$79,1,MATCH(M$5,'SCGHG JB12 GC'!$D$5:$W$5,0))</f>
        <v>3121.7154873021923</v>
      </c>
      <c r="N66" s="77">
        <f>INDEX('SCGHG JB12 GC'!$D$79:$W$79,1,MATCH(N$5,'SCGHG JB12 GC'!$D$5:$W$5,0))</f>
        <v>3143.0533886268554</v>
      </c>
      <c r="O66" s="77">
        <f>INDEX('SCGHG JB12 GC'!$D$79:$W$79,1,MATCH(O$5,'SCGHG JB12 GC'!$D$5:$W$5,0))</f>
        <v>3267.4490775175036</v>
      </c>
      <c r="P66" s="77">
        <f>INDEX('SCGHG JB12 GC'!$D$79:$W$79,1,MATCH(P$5,'SCGHG JB12 GC'!$D$5:$W$5,0))</f>
        <v>3718.3306157745874</v>
      </c>
      <c r="Q66" s="77">
        <f>INDEX('SCGHG JB12 GC'!$D$79:$W$79,1,MATCH(Q$5,'SCGHG JB12 GC'!$D$5:$W$5,0))</f>
        <v>3853.9318501446937</v>
      </c>
      <c r="R66" s="77">
        <f>INDEX('SCGHG JB12 GC'!$D$79:$W$79,1,MATCH(R$5,'SCGHG JB12 GC'!$D$5:$W$5,0))</f>
        <v>4039.985458067079</v>
      </c>
      <c r="S66" s="77">
        <f>INDEX('SCGHG JB12 GC'!$D$79:$W$79,1,MATCH(S$5,'SCGHG JB12 GC'!$D$5:$W$5,0))</f>
        <v>4231.8403082067016</v>
      </c>
      <c r="T66" s="77">
        <f>INDEX('SCGHG JB12 GC'!$D$79:$W$79,1,MATCH(T$5,'SCGHG JB12 GC'!$D$5:$W$5,0))</f>
        <v>4393.3148783069628</v>
      </c>
      <c r="U66" s="77">
        <f>INDEX('SCGHG JB12 GC'!$D$79:$W$79,1,MATCH(U$5,'SCGHG JB12 GC'!$D$5:$W$5,0))</f>
        <v>4661.330172846564</v>
      </c>
      <c r="V66" s="77">
        <f>INDEX('SCGHG JB12 GC'!$D$79:$W$79,1,MATCH(V$5,'SCGHG JB12 GC'!$D$5:$W$5,0))</f>
        <v>4993.524323434478</v>
      </c>
      <c r="W66" s="77">
        <v>0</v>
      </c>
    </row>
    <row r="67" spans="1:23" x14ac:dyDescent="0.25">
      <c r="A67" s="10">
        <f>MIN(A$1:A66)-1</f>
        <v>-27</v>
      </c>
      <c r="B67" s="10"/>
      <c r="C67" s="14" t="s">
        <v>91</v>
      </c>
      <c r="E67" s="77">
        <f t="shared" ref="E67:E69" si="37">NPV($D$3,F67:W67)*(1+$D$3)^0</f>
        <v>16.940461119417581</v>
      </c>
      <c r="F67" s="77">
        <f>F$12</f>
        <v>0</v>
      </c>
      <c r="G67" s="77">
        <f t="shared" ref="G67:W67" si="38">G$12</f>
        <v>0</v>
      </c>
      <c r="H67" s="77">
        <f t="shared" si="38"/>
        <v>0</v>
      </c>
      <c r="I67" s="77">
        <f t="shared" si="38"/>
        <v>2.830272451428625</v>
      </c>
      <c r="J67" s="77">
        <f t="shared" si="38"/>
        <v>2.9203664252724457</v>
      </c>
      <c r="K67" s="77">
        <f t="shared" si="38"/>
        <v>2.7904304800936144</v>
      </c>
      <c r="L67" s="77">
        <f t="shared" si="38"/>
        <v>2.6628488829863572</v>
      </c>
      <c r="M67" s="77">
        <f t="shared" si="38"/>
        <v>2.5374446510571924</v>
      </c>
      <c r="N67" s="77">
        <f t="shared" si="38"/>
        <v>2.4140558615528613</v>
      </c>
      <c r="O67" s="77">
        <f t="shared" si="38"/>
        <v>2.2925305308496711</v>
      </c>
      <c r="P67" s="77">
        <f t="shared" si="38"/>
        <v>2.1727292255321364</v>
      </c>
      <c r="Q67" s="77">
        <f t="shared" si="38"/>
        <v>2.0539658624889396</v>
      </c>
      <c r="R67" s="77">
        <f t="shared" si="38"/>
        <v>1.9353550894376477</v>
      </c>
      <c r="S67" s="77">
        <f t="shared" si="38"/>
        <v>1.8167448386057392</v>
      </c>
      <c r="T67" s="77">
        <f t="shared" si="38"/>
        <v>1.698134065554447</v>
      </c>
      <c r="U67" s="77">
        <f t="shared" si="38"/>
        <v>1.5795238147225386</v>
      </c>
      <c r="V67" s="77">
        <f t="shared" si="38"/>
        <v>1.4520443202652102</v>
      </c>
      <c r="W67" s="77">
        <f t="shared" si="38"/>
        <v>0</v>
      </c>
    </row>
    <row r="68" spans="1:23" x14ac:dyDescent="0.25">
      <c r="A68" s="10">
        <f>MIN(A$1:A67)-1</f>
        <v>-28</v>
      </c>
      <c r="B68" s="10"/>
      <c r="C68" s="14" t="s">
        <v>90</v>
      </c>
      <c r="E68" s="77">
        <f t="shared" si="37"/>
        <v>-13.268079430215144</v>
      </c>
      <c r="F68" s="77">
        <f t="shared" ref="F68:W68" si="39">-F$90/1000000</f>
        <v>0</v>
      </c>
      <c r="G68" s="77">
        <f t="shared" si="39"/>
        <v>0</v>
      </c>
      <c r="H68" s="77">
        <f t="shared" si="39"/>
        <v>0</v>
      </c>
      <c r="I68" s="77">
        <f t="shared" si="39"/>
        <v>-1.6319809800838012</v>
      </c>
      <c r="J68" s="77">
        <f t="shared" si="39"/>
        <v>-1.6671501702046065</v>
      </c>
      <c r="K68" s="77">
        <f t="shared" si="39"/>
        <v>-1.7030772563725158</v>
      </c>
      <c r="L68" s="77">
        <f t="shared" si="39"/>
        <v>-1.7397785712473435</v>
      </c>
      <c r="M68" s="77">
        <f t="shared" si="39"/>
        <v>-1.7772707994577233</v>
      </c>
      <c r="N68" s="77">
        <f t="shared" si="39"/>
        <v>-1.8155709851860375</v>
      </c>
      <c r="O68" s="77">
        <f t="shared" si="39"/>
        <v>-1.8546965399167963</v>
      </c>
      <c r="P68" s="77">
        <f t="shared" si="39"/>
        <v>-1.8946652503520034</v>
      </c>
      <c r="Q68" s="77">
        <f t="shared" si="39"/>
        <v>-1.9354952864970889</v>
      </c>
      <c r="R68" s="77">
        <f t="shared" si="39"/>
        <v>-1.9772052099211013</v>
      </c>
      <c r="S68" s="77">
        <f t="shared" si="39"/>
        <v>-2.0198139821949006</v>
      </c>
      <c r="T68" s="77">
        <f t="shared" si="39"/>
        <v>-2.0633409735112012</v>
      </c>
      <c r="U68" s="77">
        <f t="shared" si="39"/>
        <v>-2.1078059714903672</v>
      </c>
      <c r="V68" s="77">
        <f t="shared" si="39"/>
        <v>-2.1532291901759844</v>
      </c>
      <c r="W68" s="77">
        <f t="shared" si="39"/>
        <v>0</v>
      </c>
    </row>
    <row r="69" spans="1:23" x14ac:dyDescent="0.25">
      <c r="A69" s="10">
        <f>MIN(A$1:A68)-1</f>
        <v>-29</v>
      </c>
      <c r="B69" s="10"/>
      <c r="C69" s="1" t="str">
        <f>C66</f>
        <v>TSC With JB 1&amp;2 Gas Conversion</v>
      </c>
      <c r="E69" s="78">
        <f t="shared" si="37"/>
        <v>35086.715837237542</v>
      </c>
      <c r="F69" s="78">
        <f t="shared" ref="F69:W69" si="40">SUM(F66:F68)</f>
        <v>3374.4280455640396</v>
      </c>
      <c r="G69" s="78">
        <f t="shared" si="40"/>
        <v>3528.5945687058943</v>
      </c>
      <c r="H69" s="78">
        <f t="shared" si="40"/>
        <v>3581.5465809440989</v>
      </c>
      <c r="I69" s="78">
        <f t="shared" si="40"/>
        <v>3414.7563638762335</v>
      </c>
      <c r="J69" s="78">
        <f t="shared" si="40"/>
        <v>3187.7565741548406</v>
      </c>
      <c r="K69" s="78">
        <f t="shared" si="40"/>
        <v>3135.5369188367467</v>
      </c>
      <c r="L69" s="78">
        <f t="shared" si="40"/>
        <v>3077.0947803708596</v>
      </c>
      <c r="M69" s="78">
        <f t="shared" si="40"/>
        <v>3122.4756611537919</v>
      </c>
      <c r="N69" s="78">
        <f t="shared" si="40"/>
        <v>3143.6518735032219</v>
      </c>
      <c r="O69" s="78">
        <f t="shared" si="40"/>
        <v>3267.8869115084362</v>
      </c>
      <c r="P69" s="78">
        <f t="shared" si="40"/>
        <v>3718.6086797497678</v>
      </c>
      <c r="Q69" s="78">
        <f t="shared" si="40"/>
        <v>3854.0503207206857</v>
      </c>
      <c r="R69" s="78">
        <f t="shared" si="40"/>
        <v>4039.9436079465954</v>
      </c>
      <c r="S69" s="78">
        <f t="shared" si="40"/>
        <v>4231.6372390631122</v>
      </c>
      <c r="T69" s="78">
        <f t="shared" si="40"/>
        <v>4392.9496713990065</v>
      </c>
      <c r="U69" s="78">
        <f t="shared" si="40"/>
        <v>4660.8018906897969</v>
      </c>
      <c r="V69" s="78">
        <f t="shared" si="40"/>
        <v>4992.8231385645677</v>
      </c>
      <c r="W69" s="78">
        <f t="shared" si="40"/>
        <v>0</v>
      </c>
    </row>
    <row r="70" spans="1:23" ht="6" customHeight="1" x14ac:dyDescent="0.25"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</row>
    <row r="71" spans="1:23" ht="30" customHeight="1" x14ac:dyDescent="0.25">
      <c r="A71" s="10">
        <f>MIN(A$1:A70)-1</f>
        <v>-30</v>
      </c>
      <c r="B71" s="89" t="s">
        <v>95</v>
      </c>
      <c r="C71" s="90"/>
      <c r="E71" s="77">
        <f>NPV($D$3,F71:W71)*(1+$D$3)^0</f>
        <v>35358.396669686241</v>
      </c>
      <c r="F71" s="77">
        <f>INDEX('SCGHG No GC'!$D$79:$W$79,1,MATCH(F$5,'SCGHG No GC'!$D$5:$W$5,0))</f>
        <v>3370.9489248737209</v>
      </c>
      <c r="G71" s="77">
        <f>INDEX('SCGHG No GC'!$D$79:$W$79,1,MATCH(G$5,'SCGHG No GC'!$D$5:$W$5,0))</f>
        <v>3517.5512038362231</v>
      </c>
      <c r="H71" s="77">
        <f>INDEX('SCGHG No GC'!$D$79:$W$79,1,MATCH(H$5,'SCGHG No GC'!$D$5:$W$5,0))</f>
        <v>3587.9673751367231</v>
      </c>
      <c r="I71" s="77">
        <f>INDEX('SCGHG No GC'!$D$79:$W$79,1,MATCH(I$5,'SCGHG No GC'!$D$5:$W$5,0))</f>
        <v>3475.4705294159276</v>
      </c>
      <c r="J71" s="77">
        <f>INDEX('SCGHG No GC'!$D$79:$W$79,1,MATCH(J$5,'SCGHG No GC'!$D$5:$W$5,0))</f>
        <v>3204.0858120561743</v>
      </c>
      <c r="K71" s="77">
        <f>INDEX('SCGHG No GC'!$D$79:$W$79,1,MATCH(K$5,'SCGHG No GC'!$D$5:$W$5,0))</f>
        <v>3153.9214667542774</v>
      </c>
      <c r="L71" s="77">
        <f>INDEX('SCGHG No GC'!$D$79:$W$79,1,MATCH(L$5,'SCGHG No GC'!$D$5:$W$5,0))</f>
        <v>3091.6883141828157</v>
      </c>
      <c r="M71" s="77">
        <f>INDEX('SCGHG No GC'!$D$79:$W$79,1,MATCH(M$5,'SCGHG No GC'!$D$5:$W$5,0))</f>
        <v>3121.8030609140383</v>
      </c>
      <c r="N71" s="77">
        <f>INDEX('SCGHG No GC'!$D$79:$W$79,1,MATCH(N$5,'SCGHG No GC'!$D$5:$W$5,0))</f>
        <v>3145.3639435880082</v>
      </c>
      <c r="O71" s="77">
        <f>INDEX('SCGHG No GC'!$D$79:$W$79,1,MATCH(O$5,'SCGHG No GC'!$D$5:$W$5,0))</f>
        <v>3272.1646369407731</v>
      </c>
      <c r="P71" s="77">
        <f>INDEX('SCGHG No GC'!$D$79:$W$79,1,MATCH(P$5,'SCGHG No GC'!$D$5:$W$5,0))</f>
        <v>3760.4406842373091</v>
      </c>
      <c r="Q71" s="77">
        <f>INDEX('SCGHG No GC'!$D$79:$W$79,1,MATCH(Q$5,'SCGHG No GC'!$D$5:$W$5,0))</f>
        <v>3891.4094609524318</v>
      </c>
      <c r="R71" s="77">
        <f>INDEX('SCGHG No GC'!$D$79:$W$79,1,MATCH(R$5,'SCGHG No GC'!$D$5:$W$5,0))</f>
        <v>4096.4974215764541</v>
      </c>
      <c r="S71" s="77">
        <f>INDEX('SCGHG No GC'!$D$79:$W$79,1,MATCH(S$5,'SCGHG No GC'!$D$5:$W$5,0))</f>
        <v>4291.0648007637219</v>
      </c>
      <c r="T71" s="77">
        <f>INDEX('SCGHG No GC'!$D$79:$W$79,1,MATCH(T$5,'SCGHG No GC'!$D$5:$W$5,0))</f>
        <v>4454.4117595245298</v>
      </c>
      <c r="U71" s="77">
        <f>INDEX('SCGHG No GC'!$D$79:$W$79,1,MATCH(U$5,'SCGHG No GC'!$D$5:$W$5,0))</f>
        <v>4734.8363699970932</v>
      </c>
      <c r="V71" s="77">
        <f>INDEX('SCGHG No GC'!$D$79:$W$79,1,MATCH(V$5,'SCGHG No GC'!$D$5:$W$5,0))</f>
        <v>5192.7981111890113</v>
      </c>
      <c r="W71" s="77">
        <v>0</v>
      </c>
    </row>
    <row r="72" spans="1:23" ht="6" customHeight="1" x14ac:dyDescent="0.25"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</row>
    <row r="73" spans="1:23" ht="30" customHeight="1" thickBot="1" x14ac:dyDescent="0.3">
      <c r="A73" s="10">
        <f>MIN(A$1:A72)-1</f>
        <v>-31</v>
      </c>
      <c r="B73" s="89" t="s">
        <v>96</v>
      </c>
      <c r="C73" s="90"/>
      <c r="E73" s="79">
        <f>NPV($D$3,F73:W73)*(1+$D$3)^0</f>
        <v>-271.68083244870405</v>
      </c>
      <c r="F73" s="79">
        <f t="shared" ref="F73:W73" si="41">F69-F71</f>
        <v>3.4791206903187231</v>
      </c>
      <c r="G73" s="79">
        <f t="shared" si="41"/>
        <v>11.043364869671223</v>
      </c>
      <c r="H73" s="79">
        <f t="shared" si="41"/>
        <v>-6.4207941926242711</v>
      </c>
      <c r="I73" s="79">
        <f t="shared" si="41"/>
        <v>-60.714165539694022</v>
      </c>
      <c r="J73" s="79">
        <f t="shared" si="41"/>
        <v>-16.329237901333727</v>
      </c>
      <c r="K73" s="79">
        <f t="shared" si="41"/>
        <v>-18.384547917530654</v>
      </c>
      <c r="L73" s="79">
        <f t="shared" si="41"/>
        <v>-14.593533811956149</v>
      </c>
      <c r="M73" s="79">
        <f t="shared" si="41"/>
        <v>0.67260023975359218</v>
      </c>
      <c r="N73" s="79">
        <f t="shared" si="41"/>
        <v>-1.7120700847863191</v>
      </c>
      <c r="O73" s="79">
        <f t="shared" si="41"/>
        <v>-4.2777254323368652</v>
      </c>
      <c r="P73" s="79">
        <f t="shared" si="41"/>
        <v>-41.832004487541326</v>
      </c>
      <c r="Q73" s="79">
        <f t="shared" si="41"/>
        <v>-37.359140231746096</v>
      </c>
      <c r="R73" s="79">
        <f t="shared" si="41"/>
        <v>-56.553813629858723</v>
      </c>
      <c r="S73" s="79">
        <f t="shared" si="41"/>
        <v>-59.427561700609658</v>
      </c>
      <c r="T73" s="79">
        <f t="shared" si="41"/>
        <v>-61.462088125523223</v>
      </c>
      <c r="U73" s="79">
        <f t="shared" si="41"/>
        <v>-74.034479307296351</v>
      </c>
      <c r="V73" s="79">
        <f t="shared" si="41"/>
        <v>-199.97497262444358</v>
      </c>
      <c r="W73" s="79">
        <f t="shared" si="41"/>
        <v>0</v>
      </c>
    </row>
    <row r="74" spans="1:23" ht="15.75" thickTop="1" x14ac:dyDescent="0.25">
      <c r="E74" s="3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x14ac:dyDescent="0.25">
      <c r="E75" s="3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x14ac:dyDescent="0.25">
      <c r="E76" s="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8" spans="1:23" outlineLevel="1" x14ac:dyDescent="0.25">
      <c r="A78" s="9" t="s">
        <v>109</v>
      </c>
      <c r="B78" s="9"/>
    </row>
    <row r="79" spans="1:23" outlineLevel="1" x14ac:dyDescent="0.25">
      <c r="C79" s="1" t="s">
        <v>86</v>
      </c>
      <c r="E79" s="3">
        <f>NPV($D$3,F79:W79)*(1+$D$3)^0</f>
        <v>8065515.5028276844</v>
      </c>
      <c r="F79" s="69">
        <v>0</v>
      </c>
      <c r="G79" s="69">
        <v>0</v>
      </c>
      <c r="H79" s="69">
        <v>0</v>
      </c>
      <c r="I79" s="69">
        <v>1415136.2257143126</v>
      </c>
      <c r="J79" s="69">
        <v>1360683.0190383657</v>
      </c>
      <c r="K79" s="69">
        <v>1303320.642372641</v>
      </c>
      <c r="L79" s="69">
        <v>1246993.9182896393</v>
      </c>
      <c r="M79" s="69">
        <v>1191625.3219496838</v>
      </c>
      <c r="N79" s="69">
        <v>1137143.2919250571</v>
      </c>
      <c r="O79" s="69">
        <v>1083481.2363528248</v>
      </c>
      <c r="P79" s="69">
        <v>1030577.5329256962</v>
      </c>
      <c r="Q79" s="69">
        <v>978097.23448846478</v>
      </c>
      <c r="R79" s="69">
        <v>925677.56446566549</v>
      </c>
      <c r="S79" s="69">
        <v>873257.89444286621</v>
      </c>
      <c r="T79" s="69">
        <v>820838.22442006692</v>
      </c>
      <c r="U79" s="69">
        <v>768418.55439726764</v>
      </c>
      <c r="V79" s="69">
        <v>711564.52367145033</v>
      </c>
      <c r="W79" s="69">
        <v>0</v>
      </c>
    </row>
    <row r="80" spans="1:23" outlineLevel="1" x14ac:dyDescent="0.25">
      <c r="C80" s="1" t="s">
        <v>87</v>
      </c>
      <c r="E80" s="3">
        <f t="shared" ref="E80:E83" si="42">NPV($D$3,F80:W80)*(1+$D$3)^0</f>
        <v>404715.05688110396</v>
      </c>
      <c r="F80" s="69">
        <v>0</v>
      </c>
      <c r="G80" s="69">
        <v>0</v>
      </c>
      <c r="H80" s="69">
        <v>0</v>
      </c>
      <c r="I80" s="69">
        <v>0</v>
      </c>
      <c r="J80" s="69">
        <v>99500.193597857142</v>
      </c>
      <c r="K80" s="69">
        <v>91894.597674166289</v>
      </c>
      <c r="L80" s="69">
        <v>84430.523203539444</v>
      </c>
      <c r="M80" s="69">
        <v>77097.003578912569</v>
      </c>
      <c r="N80" s="69">
        <v>69884.638851373718</v>
      </c>
      <c r="O80" s="69">
        <v>62784.029072010846</v>
      </c>
      <c r="P80" s="69">
        <v>55787.079840372004</v>
      </c>
      <c r="Q80" s="69">
        <v>48885.696756005142</v>
      </c>
      <c r="R80" s="69">
        <v>41999.980253158283</v>
      </c>
      <c r="S80" s="69">
        <v>35114.524860003425</v>
      </c>
      <c r="T80" s="69">
        <v>28228.808357156566</v>
      </c>
      <c r="U80" s="69">
        <v>21343.352964001708</v>
      </c>
      <c r="V80" s="69">
        <v>14457.636461154847</v>
      </c>
      <c r="W80" s="69">
        <v>0</v>
      </c>
    </row>
    <row r="81" spans="1:23" outlineLevel="1" x14ac:dyDescent="0.25">
      <c r="C81" s="1" t="s">
        <v>88</v>
      </c>
      <c r="E81" s="3">
        <f t="shared" si="42"/>
        <v>8065515.5028276844</v>
      </c>
      <c r="F81" s="69">
        <f>F79</f>
        <v>0</v>
      </c>
      <c r="G81" s="69">
        <f t="shared" ref="G81:W81" si="43">G79</f>
        <v>0</v>
      </c>
      <c r="H81" s="69">
        <f t="shared" si="43"/>
        <v>0</v>
      </c>
      <c r="I81" s="69">
        <f t="shared" si="43"/>
        <v>1415136.2257143126</v>
      </c>
      <c r="J81" s="69">
        <f t="shared" si="43"/>
        <v>1360683.0190383657</v>
      </c>
      <c r="K81" s="69">
        <f t="shared" si="43"/>
        <v>1303320.642372641</v>
      </c>
      <c r="L81" s="69">
        <f t="shared" si="43"/>
        <v>1246993.9182896393</v>
      </c>
      <c r="M81" s="69">
        <f t="shared" si="43"/>
        <v>1191625.3219496838</v>
      </c>
      <c r="N81" s="69">
        <f t="shared" si="43"/>
        <v>1137143.2919250571</v>
      </c>
      <c r="O81" s="69">
        <f t="shared" si="43"/>
        <v>1083481.2363528248</v>
      </c>
      <c r="P81" s="69">
        <f t="shared" si="43"/>
        <v>1030577.5329256962</v>
      </c>
      <c r="Q81" s="69">
        <f t="shared" si="43"/>
        <v>978097.23448846478</v>
      </c>
      <c r="R81" s="69">
        <f t="shared" si="43"/>
        <v>925677.56446566549</v>
      </c>
      <c r="S81" s="69">
        <f t="shared" si="43"/>
        <v>873257.89444286621</v>
      </c>
      <c r="T81" s="69">
        <f t="shared" si="43"/>
        <v>820838.22442006692</v>
      </c>
      <c r="U81" s="69">
        <f t="shared" si="43"/>
        <v>768418.55439726764</v>
      </c>
      <c r="V81" s="69">
        <f t="shared" si="43"/>
        <v>711564.52367145033</v>
      </c>
      <c r="W81" s="69">
        <f t="shared" si="43"/>
        <v>0</v>
      </c>
    </row>
    <row r="82" spans="1:23" outlineLevel="1" x14ac:dyDescent="0.25">
      <c r="C82" s="2" t="s">
        <v>89</v>
      </c>
      <c r="E82" s="70">
        <f t="shared" si="42"/>
        <v>404715.05688110396</v>
      </c>
      <c r="F82" s="71">
        <f t="shared" ref="F82:W82" si="44">F80</f>
        <v>0</v>
      </c>
      <c r="G82" s="71">
        <f t="shared" si="44"/>
        <v>0</v>
      </c>
      <c r="H82" s="71">
        <f t="shared" si="44"/>
        <v>0</v>
      </c>
      <c r="I82" s="71">
        <f t="shared" si="44"/>
        <v>0</v>
      </c>
      <c r="J82" s="71">
        <f t="shared" si="44"/>
        <v>99500.193597857142</v>
      </c>
      <c r="K82" s="71">
        <f t="shared" si="44"/>
        <v>91894.597674166289</v>
      </c>
      <c r="L82" s="71">
        <f t="shared" si="44"/>
        <v>84430.523203539444</v>
      </c>
      <c r="M82" s="71">
        <f t="shared" si="44"/>
        <v>77097.003578912569</v>
      </c>
      <c r="N82" s="71">
        <f t="shared" si="44"/>
        <v>69884.638851373718</v>
      </c>
      <c r="O82" s="71">
        <f t="shared" si="44"/>
        <v>62784.029072010846</v>
      </c>
      <c r="P82" s="71">
        <f t="shared" si="44"/>
        <v>55787.079840372004</v>
      </c>
      <c r="Q82" s="71">
        <f t="shared" si="44"/>
        <v>48885.696756005142</v>
      </c>
      <c r="R82" s="71">
        <f t="shared" si="44"/>
        <v>41999.980253158283</v>
      </c>
      <c r="S82" s="71">
        <f t="shared" si="44"/>
        <v>35114.524860003425</v>
      </c>
      <c r="T82" s="71">
        <f t="shared" si="44"/>
        <v>28228.808357156566</v>
      </c>
      <c r="U82" s="71">
        <f t="shared" si="44"/>
        <v>21343.352964001708</v>
      </c>
      <c r="V82" s="71">
        <f t="shared" si="44"/>
        <v>14457.636461154847</v>
      </c>
      <c r="W82" s="71">
        <f t="shared" si="44"/>
        <v>0</v>
      </c>
    </row>
    <row r="83" spans="1:23" x14ac:dyDescent="0.25">
      <c r="A83" s="10">
        <f>MIN(A$1:A82)-1</f>
        <v>-32</v>
      </c>
      <c r="B83" s="10"/>
      <c r="C83" s="9" t="s">
        <v>3</v>
      </c>
      <c r="E83" s="3">
        <f t="shared" si="42"/>
        <v>16940461.119417578</v>
      </c>
      <c r="F83" s="3">
        <f t="shared" ref="F83:W83" si="45">SUM(F79:F82)</f>
        <v>0</v>
      </c>
      <c r="G83" s="3">
        <f t="shared" si="45"/>
        <v>0</v>
      </c>
      <c r="H83" s="3">
        <f t="shared" si="45"/>
        <v>0</v>
      </c>
      <c r="I83" s="3">
        <f t="shared" si="45"/>
        <v>2830272.4514286253</v>
      </c>
      <c r="J83" s="3">
        <f t="shared" si="45"/>
        <v>2920366.4252724452</v>
      </c>
      <c r="K83" s="3">
        <f t="shared" si="45"/>
        <v>2790430.4800936147</v>
      </c>
      <c r="L83" s="3">
        <f t="shared" si="45"/>
        <v>2662848.8829863574</v>
      </c>
      <c r="M83" s="3">
        <f t="shared" si="45"/>
        <v>2537444.6510571926</v>
      </c>
      <c r="N83" s="3">
        <f t="shared" si="45"/>
        <v>2414055.861552862</v>
      </c>
      <c r="O83" s="3">
        <f t="shared" si="45"/>
        <v>2292530.5308496715</v>
      </c>
      <c r="P83" s="3">
        <f t="shared" si="45"/>
        <v>2172729.2255321364</v>
      </c>
      <c r="Q83" s="3">
        <f t="shared" si="45"/>
        <v>2053965.8624889397</v>
      </c>
      <c r="R83" s="3">
        <f t="shared" si="45"/>
        <v>1935355.0894376475</v>
      </c>
      <c r="S83" s="3">
        <f t="shared" si="45"/>
        <v>1816744.8386057392</v>
      </c>
      <c r="T83" s="3">
        <f t="shared" si="45"/>
        <v>1698134.065554447</v>
      </c>
      <c r="U83" s="3">
        <f t="shared" si="45"/>
        <v>1579523.8147225387</v>
      </c>
      <c r="V83" s="3">
        <f t="shared" si="45"/>
        <v>1452044.3202652102</v>
      </c>
      <c r="W83" s="3">
        <f t="shared" si="45"/>
        <v>0</v>
      </c>
    </row>
    <row r="84" spans="1:23" x14ac:dyDescent="0.25"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</row>
    <row r="85" spans="1:23" outlineLevel="1" x14ac:dyDescent="0.25">
      <c r="A85" s="9" t="s">
        <v>108</v>
      </c>
      <c r="B85" s="9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</row>
    <row r="86" spans="1:23" outlineLevel="1" x14ac:dyDescent="0.25">
      <c r="C86" s="1" t="s">
        <v>86</v>
      </c>
      <c r="E86" s="3">
        <f>NPV($D$3,F86:W86)*(1+$D$3)^0</f>
        <v>6232923.2262741299</v>
      </c>
      <c r="F86" s="69">
        <v>0</v>
      </c>
      <c r="G86" s="69">
        <v>0</v>
      </c>
      <c r="H86" s="69">
        <v>0</v>
      </c>
      <c r="I86" s="69">
        <v>766652.94393982994</v>
      </c>
      <c r="J86" s="69">
        <v>783174.31488173304</v>
      </c>
      <c r="K86" s="69">
        <v>800051.72136743437</v>
      </c>
      <c r="L86" s="69">
        <v>817292.83596290252</v>
      </c>
      <c r="M86" s="69">
        <v>834905.49657790293</v>
      </c>
      <c r="N86" s="69">
        <v>852897.71002915688</v>
      </c>
      <c r="O86" s="69">
        <v>871277.65568028507</v>
      </c>
      <c r="P86" s="69">
        <v>890053.68916019518</v>
      </c>
      <c r="Q86" s="69">
        <v>909234.34616159729</v>
      </c>
      <c r="R86" s="69">
        <v>928828.34632137988</v>
      </c>
      <c r="S86" s="69">
        <v>948844.59718460543</v>
      </c>
      <c r="T86" s="69">
        <v>969292.19825393381</v>
      </c>
      <c r="U86" s="69">
        <v>990180.44512630603</v>
      </c>
      <c r="V86" s="69">
        <v>1011518.8337187779</v>
      </c>
      <c r="W86" s="69">
        <v>0</v>
      </c>
    </row>
    <row r="87" spans="1:23" outlineLevel="1" x14ac:dyDescent="0.25">
      <c r="C87" s="1" t="s">
        <v>87</v>
      </c>
      <c r="E87" s="3">
        <f t="shared" ref="E87:E90" si="46">NPV($D$3,F87:W87)*(1+$D$3)^0</f>
        <v>401116.4888334428</v>
      </c>
      <c r="F87" s="69">
        <v>0</v>
      </c>
      <c r="G87" s="69">
        <v>0</v>
      </c>
      <c r="H87" s="69">
        <v>0</v>
      </c>
      <c r="I87" s="69">
        <v>49337.546102070635</v>
      </c>
      <c r="J87" s="69">
        <v>50400.770220570266</v>
      </c>
      <c r="K87" s="69">
        <v>51486.906818823547</v>
      </c>
      <c r="L87" s="69">
        <v>52596.449660769198</v>
      </c>
      <c r="M87" s="69">
        <v>53729.903150958766</v>
      </c>
      <c r="N87" s="69">
        <v>54887.782563861932</v>
      </c>
      <c r="O87" s="69">
        <v>56070.614278113149</v>
      </c>
      <c r="P87" s="69">
        <v>57278.936015806488</v>
      </c>
      <c r="Q87" s="69">
        <v>58513.29708694711</v>
      </c>
      <c r="R87" s="69">
        <v>59774.258639170832</v>
      </c>
      <c r="S87" s="69">
        <v>61062.393912844949</v>
      </c>
      <c r="T87" s="69">
        <v>62378.288501666764</v>
      </c>
      <c r="U87" s="69">
        <v>63722.540618877676</v>
      </c>
      <c r="V87" s="69">
        <v>65095.761369214488</v>
      </c>
      <c r="W87" s="69">
        <v>0</v>
      </c>
    </row>
    <row r="88" spans="1:23" outlineLevel="1" x14ac:dyDescent="0.25">
      <c r="C88" s="1" t="s">
        <v>88</v>
      </c>
      <c r="E88" s="3">
        <f t="shared" si="46"/>
        <v>6232923.2262741299</v>
      </c>
      <c r="F88" s="69">
        <f>F86</f>
        <v>0</v>
      </c>
      <c r="G88" s="69">
        <f t="shared" ref="G88:W88" si="47">G86</f>
        <v>0</v>
      </c>
      <c r="H88" s="69">
        <f t="shared" si="47"/>
        <v>0</v>
      </c>
      <c r="I88" s="69">
        <f t="shared" si="47"/>
        <v>766652.94393982994</v>
      </c>
      <c r="J88" s="69">
        <f t="shared" si="47"/>
        <v>783174.31488173304</v>
      </c>
      <c r="K88" s="69">
        <f t="shared" si="47"/>
        <v>800051.72136743437</v>
      </c>
      <c r="L88" s="69">
        <f t="shared" si="47"/>
        <v>817292.83596290252</v>
      </c>
      <c r="M88" s="69">
        <f t="shared" si="47"/>
        <v>834905.49657790293</v>
      </c>
      <c r="N88" s="69">
        <f t="shared" si="47"/>
        <v>852897.71002915688</v>
      </c>
      <c r="O88" s="69">
        <f t="shared" si="47"/>
        <v>871277.65568028507</v>
      </c>
      <c r="P88" s="69">
        <f t="shared" si="47"/>
        <v>890053.68916019518</v>
      </c>
      <c r="Q88" s="69">
        <f t="shared" si="47"/>
        <v>909234.34616159729</v>
      </c>
      <c r="R88" s="69">
        <f t="shared" si="47"/>
        <v>928828.34632137988</v>
      </c>
      <c r="S88" s="69">
        <f t="shared" si="47"/>
        <v>948844.59718460543</v>
      </c>
      <c r="T88" s="69">
        <f t="shared" si="47"/>
        <v>969292.19825393381</v>
      </c>
      <c r="U88" s="69">
        <f t="shared" si="47"/>
        <v>990180.44512630603</v>
      </c>
      <c r="V88" s="69">
        <f t="shared" si="47"/>
        <v>1011518.8337187779</v>
      </c>
      <c r="W88" s="69">
        <f t="shared" si="47"/>
        <v>0</v>
      </c>
    </row>
    <row r="89" spans="1:23" outlineLevel="1" x14ac:dyDescent="0.25">
      <c r="C89" s="2" t="s">
        <v>89</v>
      </c>
      <c r="E89" s="70">
        <f t="shared" si="46"/>
        <v>401116.4888334428</v>
      </c>
      <c r="F89" s="71">
        <f t="shared" ref="F89:W89" si="48">F87</f>
        <v>0</v>
      </c>
      <c r="G89" s="71">
        <f t="shared" si="48"/>
        <v>0</v>
      </c>
      <c r="H89" s="71">
        <f t="shared" si="48"/>
        <v>0</v>
      </c>
      <c r="I89" s="71">
        <f t="shared" si="48"/>
        <v>49337.546102070635</v>
      </c>
      <c r="J89" s="71">
        <f t="shared" si="48"/>
        <v>50400.770220570266</v>
      </c>
      <c r="K89" s="71">
        <f t="shared" si="48"/>
        <v>51486.906818823547</v>
      </c>
      <c r="L89" s="71">
        <f t="shared" si="48"/>
        <v>52596.449660769198</v>
      </c>
      <c r="M89" s="71">
        <f t="shared" si="48"/>
        <v>53729.903150958766</v>
      </c>
      <c r="N89" s="71">
        <f t="shared" si="48"/>
        <v>54887.782563861932</v>
      </c>
      <c r="O89" s="71">
        <f t="shared" si="48"/>
        <v>56070.614278113149</v>
      </c>
      <c r="P89" s="71">
        <f t="shared" si="48"/>
        <v>57278.936015806488</v>
      </c>
      <c r="Q89" s="71">
        <f t="shared" si="48"/>
        <v>58513.29708694711</v>
      </c>
      <c r="R89" s="71">
        <f t="shared" si="48"/>
        <v>59774.258639170832</v>
      </c>
      <c r="S89" s="71">
        <f t="shared" si="48"/>
        <v>61062.393912844949</v>
      </c>
      <c r="T89" s="71">
        <f t="shared" si="48"/>
        <v>62378.288501666764</v>
      </c>
      <c r="U89" s="71">
        <f t="shared" si="48"/>
        <v>63722.540618877676</v>
      </c>
      <c r="V89" s="71">
        <f t="shared" si="48"/>
        <v>65095.761369214488</v>
      </c>
      <c r="W89" s="71">
        <f t="shared" si="48"/>
        <v>0</v>
      </c>
    </row>
    <row r="90" spans="1:23" x14ac:dyDescent="0.25">
      <c r="A90" s="10">
        <f>MIN(A$1:A89)-1</f>
        <v>-33</v>
      </c>
      <c r="B90" s="10"/>
      <c r="C90" s="9" t="s">
        <v>3</v>
      </c>
      <c r="E90" s="3">
        <f t="shared" si="46"/>
        <v>13268079.430215146</v>
      </c>
      <c r="F90" s="3">
        <f t="shared" ref="F90:W90" si="49">SUM(F86:F89)</f>
        <v>0</v>
      </c>
      <c r="G90" s="3">
        <f t="shared" si="49"/>
        <v>0</v>
      </c>
      <c r="H90" s="3">
        <f t="shared" si="49"/>
        <v>0</v>
      </c>
      <c r="I90" s="3">
        <f t="shared" si="49"/>
        <v>1631980.9800838013</v>
      </c>
      <c r="J90" s="3">
        <f t="shared" si="49"/>
        <v>1667150.1702046066</v>
      </c>
      <c r="K90" s="3">
        <f t="shared" si="49"/>
        <v>1703077.2563725158</v>
      </c>
      <c r="L90" s="3">
        <f t="shared" si="49"/>
        <v>1739778.5712473434</v>
      </c>
      <c r="M90" s="3">
        <f t="shared" si="49"/>
        <v>1777270.7994577233</v>
      </c>
      <c r="N90" s="3">
        <f t="shared" si="49"/>
        <v>1815570.9851860376</v>
      </c>
      <c r="O90" s="3">
        <f t="shared" si="49"/>
        <v>1854696.5399167964</v>
      </c>
      <c r="P90" s="3">
        <f t="shared" si="49"/>
        <v>1894665.2503520034</v>
      </c>
      <c r="Q90" s="3">
        <f t="shared" si="49"/>
        <v>1935495.2864970888</v>
      </c>
      <c r="R90" s="3">
        <f t="shared" si="49"/>
        <v>1977205.2099211013</v>
      </c>
      <c r="S90" s="3">
        <f t="shared" si="49"/>
        <v>2019813.9821949007</v>
      </c>
      <c r="T90" s="3">
        <f t="shared" si="49"/>
        <v>2063340.9735112013</v>
      </c>
      <c r="U90" s="3">
        <f t="shared" si="49"/>
        <v>2107805.9714903673</v>
      </c>
      <c r="V90" s="3">
        <f t="shared" si="49"/>
        <v>2153229.1901759845</v>
      </c>
      <c r="W90" s="3">
        <f t="shared" si="49"/>
        <v>0</v>
      </c>
    </row>
  </sheetData>
  <mergeCells count="15">
    <mergeCell ref="B65:C65"/>
    <mergeCell ref="B71:C71"/>
    <mergeCell ref="B73:C73"/>
    <mergeCell ref="B41:C41"/>
    <mergeCell ref="B47:C47"/>
    <mergeCell ref="B49:C49"/>
    <mergeCell ref="B53:C53"/>
    <mergeCell ref="B59:C59"/>
    <mergeCell ref="B61:C61"/>
    <mergeCell ref="B37:C37"/>
    <mergeCell ref="B17:C17"/>
    <mergeCell ref="B23:C23"/>
    <mergeCell ref="B25:C25"/>
    <mergeCell ref="B29:C29"/>
    <mergeCell ref="B35:C35"/>
  </mergeCells>
  <pageMargins left="0.7" right="0.7" top="0.75" bottom="0.75" header="0.3" footer="0.3"/>
  <pageSetup paperSize="3" scale="57" orientation="landscape" r:id="rId1"/>
  <headerFooter>
    <oddFooter>&amp;L&amp;D&amp;C&amp;F&amp;RPage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029C-BCF1-49D7-8FDF-574DE2F19779}">
  <dimension ref="A1:AH29"/>
  <sheetViews>
    <sheetView zoomScale="90" zoomScaleNormal="90" workbookViewId="0">
      <selection activeCell="D40" sqref="D40"/>
    </sheetView>
  </sheetViews>
  <sheetFormatPr defaultRowHeight="15" x14ac:dyDescent="0.25"/>
  <cols>
    <col min="2" max="2" width="22.7109375" customWidth="1"/>
  </cols>
  <sheetData>
    <row r="1" spans="1:34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</row>
    <row r="2" spans="1:34" x14ac:dyDescent="0.25">
      <c r="A2" s="22"/>
      <c r="B2" s="23" t="s">
        <v>8</v>
      </c>
      <c r="C2" s="24"/>
      <c r="D2" s="24"/>
      <c r="E2" s="24"/>
      <c r="F2" s="24"/>
      <c r="G2" s="24"/>
      <c r="H2" s="24">
        <f>'JB 1&amp;2 Gas Conversion Economics'!I$25</f>
        <v>-132.24719059397626</v>
      </c>
      <c r="I2" s="24">
        <f>'JB 1&amp;2 Gas Conversion Economics'!J$25</f>
        <v>-72.495947006163306</v>
      </c>
      <c r="J2" s="24">
        <f>'JB 1&amp;2 Gas Conversion Economics'!K$25</f>
        <v>-81.047251631764311</v>
      </c>
      <c r="K2" s="24">
        <f>'JB 1&amp;2 Gas Conversion Economics'!L$25</f>
        <v>-78.114591509788852</v>
      </c>
      <c r="L2" s="24">
        <f>'JB 1&amp;2 Gas Conversion Economics'!M$25</f>
        <v>-68.9114394234457</v>
      </c>
      <c r="M2" s="24">
        <f>'JB 1&amp;2 Gas Conversion Economics'!N$25</f>
        <v>-68.319841738982177</v>
      </c>
      <c r="N2" s="24">
        <f>'JB 1&amp;2 Gas Conversion Economics'!O$25</f>
        <v>-70.525447615270878</v>
      </c>
      <c r="O2" s="24">
        <f>'JB 1&amp;2 Gas Conversion Economics'!P$25</f>
        <v>-40.949073200195471</v>
      </c>
      <c r="P2" s="24">
        <f>'JB 1&amp;2 Gas Conversion Economics'!Q$25</f>
        <v>-39.048937102746095</v>
      </c>
      <c r="Q2" s="24">
        <f>'JB 1&amp;2 Gas Conversion Economics'!R$25</f>
        <v>-72.060934803366308</v>
      </c>
      <c r="R2" s="24">
        <f>'JB 1&amp;2 Gas Conversion Economics'!S$25</f>
        <v>-71.403638286596561</v>
      </c>
      <c r="S2" s="24">
        <f>'JB 1&amp;2 Gas Conversion Economics'!T$25</f>
        <v>-70.772488552350751</v>
      </c>
      <c r="T2" s="24">
        <f>'JB 1&amp;2 Gas Conversion Economics'!U$25</f>
        <v>-64.263898710936246</v>
      </c>
      <c r="U2" s="24">
        <f>'JB 1&amp;2 Gas Conversion Economics'!V$25</f>
        <v>-64.422856574870821</v>
      </c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5" spans="1:34" ht="15.75" x14ac:dyDescent="0.25">
      <c r="C5" s="25" t="s">
        <v>9</v>
      </c>
      <c r="D5" s="26" t="s">
        <v>107</v>
      </c>
      <c r="I5" s="27"/>
    </row>
    <row r="25" spans="2:21" x14ac:dyDescent="0.2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8" spans="2:21" x14ac:dyDescent="0.25">
      <c r="C28" s="28"/>
    </row>
    <row r="29" spans="2:21" x14ac:dyDescent="0.25">
      <c r="E29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9EB2F-10BB-4706-92A5-6DC9C3835E1F}">
  <dimension ref="A1:AD100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16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403.74892075700785</v>
      </c>
      <c r="D20" s="40">
        <v>174.16676581271611</v>
      </c>
      <c r="E20" s="40">
        <v>94.581826371018025</v>
      </c>
      <c r="F20" s="40">
        <v>103.98150919639293</v>
      </c>
      <c r="G20" s="40">
        <v>22.676406403710352</v>
      </c>
      <c r="H20" s="40">
        <v>12.49249480528553</v>
      </c>
      <c r="I20" s="40">
        <v>4.8236228684492497</v>
      </c>
      <c r="J20" s="40">
        <v>6.8869060846010592</v>
      </c>
      <c r="K20" s="40">
        <v>11.66680193012402</v>
      </c>
      <c r="L20" s="40">
        <v>6.2715142372854702</v>
      </c>
      <c r="M20" s="40">
        <v>4.5241856600784391</v>
      </c>
      <c r="N20" s="40">
        <v>7.3967017776975004</v>
      </c>
      <c r="O20" s="40">
        <v>6.4949282512956517</v>
      </c>
      <c r="P20" s="40">
        <v>8.6077369813007216</v>
      </c>
      <c r="Q20" s="40">
        <v>8.8255103419520111</v>
      </c>
      <c r="R20" s="40">
        <v>9.04229556260041</v>
      </c>
      <c r="S20" s="40">
        <v>14.528894369005201</v>
      </c>
      <c r="T20" s="40">
        <v>13.600513923599982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22.539199265712764</v>
      </c>
      <c r="D21" s="40">
        <v>3.7007843463999999</v>
      </c>
      <c r="E21" s="40">
        <v>3.7073233131099994</v>
      </c>
      <c r="F21" s="40">
        <v>3.9054893432099997</v>
      </c>
      <c r="G21" s="40">
        <v>2.69299008107</v>
      </c>
      <c r="H21" s="40">
        <v>1.90346690568</v>
      </c>
      <c r="I21" s="40">
        <v>1.3303198456200001</v>
      </c>
      <c r="J21" s="40">
        <v>2.073371759790001</v>
      </c>
      <c r="K21" s="40">
        <v>2.5300355534499999</v>
      </c>
      <c r="L21" s="40">
        <v>1.1086706562699997</v>
      </c>
      <c r="M21" s="40">
        <v>1.1250970505399998</v>
      </c>
      <c r="N21" s="40">
        <v>1.2458503101800003</v>
      </c>
      <c r="O21" s="40">
        <v>1.3166373703900001</v>
      </c>
      <c r="P21" s="40">
        <v>1.28984929774</v>
      </c>
      <c r="Q21" s="40">
        <v>1.6177237166</v>
      </c>
      <c r="R21" s="40">
        <v>1.3801187534999999</v>
      </c>
      <c r="S21" s="40">
        <v>2.4384572678100001</v>
      </c>
      <c r="T21" s="40">
        <v>1.9057986753500002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3344.9244250018351</v>
      </c>
      <c r="D22" s="40">
        <v>400.88066166498822</v>
      </c>
      <c r="E22" s="40">
        <v>433.14552738405416</v>
      </c>
      <c r="F22" s="40">
        <v>427.4834195310479</v>
      </c>
      <c r="G22" s="40">
        <v>527.52972871542602</v>
      </c>
      <c r="H22" s="40">
        <v>418.57238478086782</v>
      </c>
      <c r="I22" s="40">
        <v>360.28065791891112</v>
      </c>
      <c r="J22" s="40">
        <v>353.75758339914802</v>
      </c>
      <c r="K22" s="40">
        <v>314.93342476295925</v>
      </c>
      <c r="L22" s="40">
        <v>316.29656520185802</v>
      </c>
      <c r="M22" s="40">
        <v>264.94672927597969</v>
      </c>
      <c r="N22" s="40">
        <v>237.64192178011774</v>
      </c>
      <c r="O22" s="40">
        <v>208.40065517895437</v>
      </c>
      <c r="P22" s="40">
        <v>193.65139093579731</v>
      </c>
      <c r="Q22" s="40">
        <v>178.54769754104095</v>
      </c>
      <c r="R22" s="40">
        <v>167.61726429521565</v>
      </c>
      <c r="S22" s="40">
        <v>180.44452528805161</v>
      </c>
      <c r="T22" s="40">
        <v>171.87671817759355</v>
      </c>
      <c r="U22" s="40">
        <v>43.479883520496287</v>
      </c>
      <c r="V22" s="40">
        <v>39.135048834502669</v>
      </c>
      <c r="W22" s="40">
        <v>52.47060121322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116.08169549090324</v>
      </c>
      <c r="D23" s="40">
        <v>13.13395449827</v>
      </c>
      <c r="E23" s="40">
        <v>14.675398727640001</v>
      </c>
      <c r="F23" s="40">
        <v>14.11184993572</v>
      </c>
      <c r="G23" s="40">
        <v>15.792636291120003</v>
      </c>
      <c r="H23" s="40">
        <v>14.744690090639999</v>
      </c>
      <c r="I23" s="40">
        <v>13.777685173929997</v>
      </c>
      <c r="J23" s="40">
        <v>13.720147663839999</v>
      </c>
      <c r="K23" s="40">
        <v>11.454613104570001</v>
      </c>
      <c r="L23" s="40">
        <v>9.0918221343399992</v>
      </c>
      <c r="M23" s="40">
        <v>9.4481686875899999</v>
      </c>
      <c r="N23" s="40">
        <v>7.4938242260100001</v>
      </c>
      <c r="O23" s="40">
        <v>7.5554130475999992</v>
      </c>
      <c r="P23" s="40">
        <v>6.6122831929000032</v>
      </c>
      <c r="Q23" s="40">
        <v>6.6332027582700004</v>
      </c>
      <c r="R23" s="40">
        <v>6.2687864366900001</v>
      </c>
      <c r="S23" s="40">
        <v>7.75330918565</v>
      </c>
      <c r="T23" s="40">
        <v>6.45323018798</v>
      </c>
      <c r="U23" s="40">
        <v>3.2370108801699997</v>
      </c>
      <c r="V23" s="40">
        <v>3.5764680338100003</v>
      </c>
      <c r="W23" s="40">
        <v>3.1164661399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3887.2942405154586</v>
      </c>
      <c r="D24" s="46">
        <v>591.88216632237436</v>
      </c>
      <c r="E24" s="46">
        <v>546.11007579582213</v>
      </c>
      <c r="F24" s="46">
        <v>549.48226800637087</v>
      </c>
      <c r="G24" s="46">
        <v>568.69176149132636</v>
      </c>
      <c r="H24" s="46">
        <v>447.71303658247336</v>
      </c>
      <c r="I24" s="46">
        <v>380.21228580691042</v>
      </c>
      <c r="J24" s="46">
        <v>376.43800890737907</v>
      </c>
      <c r="K24" s="46">
        <v>340.58487535110328</v>
      </c>
      <c r="L24" s="46">
        <v>332.76857222975349</v>
      </c>
      <c r="M24" s="46">
        <v>280.04418067418811</v>
      </c>
      <c r="N24" s="46">
        <v>253.77829809400524</v>
      </c>
      <c r="O24" s="46">
        <v>223.76763384824002</v>
      </c>
      <c r="P24" s="46">
        <v>210.16126040773804</v>
      </c>
      <c r="Q24" s="46">
        <v>195.62413435786294</v>
      </c>
      <c r="R24" s="46">
        <v>184.30846504800604</v>
      </c>
      <c r="S24" s="46">
        <v>205.16518611051683</v>
      </c>
      <c r="T24" s="46">
        <v>193.83626096452355</v>
      </c>
      <c r="U24" s="46">
        <v>46.716894400666284</v>
      </c>
      <c r="V24" s="46">
        <v>42.711516868312671</v>
      </c>
      <c r="W24" s="46">
        <v>55.587067353119998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18.268824669395865</v>
      </c>
      <c r="D27" s="40">
        <v>0</v>
      </c>
      <c r="E27" s="40">
        <v>0</v>
      </c>
      <c r="F27" s="40">
        <v>0</v>
      </c>
      <c r="G27" s="40">
        <v>0</v>
      </c>
      <c r="H27" s="40">
        <v>3.8653592605357501</v>
      </c>
      <c r="I27" s="40">
        <v>1.0393292161429599</v>
      </c>
      <c r="J27" s="40">
        <v>1.6378805334189996</v>
      </c>
      <c r="K27" s="40">
        <v>2.9041603375172698</v>
      </c>
      <c r="L27" s="40">
        <v>1.5448673173741803</v>
      </c>
      <c r="M27" s="40">
        <v>1.2166272613705902</v>
      </c>
      <c r="N27" s="40">
        <v>2.1419743869100798</v>
      </c>
      <c r="O27" s="40">
        <v>2.1002438133555503</v>
      </c>
      <c r="P27" s="40">
        <v>2.9724709577502497</v>
      </c>
      <c r="Q27" s="40">
        <v>3.4031923054569297</v>
      </c>
      <c r="R27" s="40">
        <v>3.7899658122715398</v>
      </c>
      <c r="S27" s="40">
        <v>6.8426800518480011</v>
      </c>
      <c r="T27" s="40">
        <v>7.0280708244534882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1510.2584440408984</v>
      </c>
      <c r="D28" s="40">
        <v>0</v>
      </c>
      <c r="E28" s="40">
        <v>0</v>
      </c>
      <c r="F28" s="40">
        <v>0</v>
      </c>
      <c r="G28" s="40">
        <v>0</v>
      </c>
      <c r="H28" s="40">
        <v>242.06905629930219</v>
      </c>
      <c r="I28" s="40">
        <v>231.37446673370752</v>
      </c>
      <c r="J28" s="40">
        <v>248.68616834321773</v>
      </c>
      <c r="K28" s="40">
        <v>217.79116401813019</v>
      </c>
      <c r="L28" s="40">
        <v>227.47198110002859</v>
      </c>
      <c r="M28" s="40">
        <v>215.18821031428945</v>
      </c>
      <c r="N28" s="40">
        <v>203.90950054439497</v>
      </c>
      <c r="O28" s="40">
        <v>191.45253072484104</v>
      </c>
      <c r="P28" s="40">
        <v>196.34938474741099</v>
      </c>
      <c r="Q28" s="40">
        <v>192.56542301092844</v>
      </c>
      <c r="R28" s="40">
        <v>198.31728069688683</v>
      </c>
      <c r="S28" s="40">
        <v>238.07395816501801</v>
      </c>
      <c r="T28" s="40">
        <v>244.47808058928322</v>
      </c>
      <c r="U28" s="40">
        <v>87.77144158300662</v>
      </c>
      <c r="V28" s="40">
        <v>90.321883890870254</v>
      </c>
      <c r="W28" s="40">
        <v>124.86722395358991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1528.5272687102945</v>
      </c>
      <c r="D29" s="46">
        <v>0</v>
      </c>
      <c r="E29" s="46">
        <v>0</v>
      </c>
      <c r="F29" s="46">
        <v>0</v>
      </c>
      <c r="G29" s="46">
        <v>0</v>
      </c>
      <c r="H29" s="46">
        <v>245.93441555983793</v>
      </c>
      <c r="I29" s="46">
        <v>232.41379594985048</v>
      </c>
      <c r="J29" s="46">
        <v>250.32404887663674</v>
      </c>
      <c r="K29" s="46">
        <v>220.69532435564747</v>
      </c>
      <c r="L29" s="46">
        <v>229.01684841740277</v>
      </c>
      <c r="M29" s="46">
        <v>216.40483757566005</v>
      </c>
      <c r="N29" s="46">
        <v>206.05147493130505</v>
      </c>
      <c r="O29" s="46">
        <v>193.55277453819659</v>
      </c>
      <c r="P29" s="46">
        <v>199.32185570516125</v>
      </c>
      <c r="Q29" s="46">
        <v>195.96861531638538</v>
      </c>
      <c r="R29" s="46">
        <v>202.10724650915836</v>
      </c>
      <c r="S29" s="46">
        <v>244.916638216866</v>
      </c>
      <c r="T29" s="46">
        <v>251.50615141373672</v>
      </c>
      <c r="U29" s="46">
        <v>87.77144158300662</v>
      </c>
      <c r="V29" s="46">
        <v>90.321883890870254</v>
      </c>
      <c r="W29" s="46">
        <v>124.86722395358991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-3442.8625790591709</v>
      </c>
      <c r="D33" s="40">
        <v>-309.3084468974867</v>
      </c>
      <c r="E33" s="40">
        <v>-310.99236248685645</v>
      </c>
      <c r="F33" s="40">
        <v>-332.34821035966257</v>
      </c>
      <c r="G33" s="40">
        <v>-334.6983080867991</v>
      </c>
      <c r="H33" s="40">
        <v>-481.39985545423116</v>
      </c>
      <c r="I33" s="40">
        <v>-535.31092598148905</v>
      </c>
      <c r="J33" s="40">
        <v>-554.82485583432162</v>
      </c>
      <c r="K33" s="40">
        <v>-545.53795633559832</v>
      </c>
      <c r="L33" s="40">
        <v>-573.48723993331078</v>
      </c>
      <c r="M33" s="40">
        <v>-585.57133850770856</v>
      </c>
      <c r="N33" s="40">
        <v>-210.88831960924719</v>
      </c>
      <c r="O33" s="40">
        <v>-218.55729059074679</v>
      </c>
      <c r="P33" s="40">
        <v>-206.11048052865621</v>
      </c>
      <c r="Q33" s="40">
        <v>-202.98632511991457</v>
      </c>
      <c r="R33" s="40">
        <v>-51.446119783973913</v>
      </c>
      <c r="S33" s="40">
        <v>14.236393701106721</v>
      </c>
      <c r="T33" s="40">
        <v>14.362374842172388</v>
      </c>
      <c r="U33" s="40">
        <v>14.553621339475036</v>
      </c>
      <c r="V33" s="40">
        <v>14.626404963640958</v>
      </c>
      <c r="W33" s="40">
        <v>14.915411629476598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151.94821560429287</v>
      </c>
      <c r="D34" s="40">
        <v>10.453828280218858</v>
      </c>
      <c r="E34" s="40">
        <v>12.370335696057317</v>
      </c>
      <c r="F34" s="40">
        <v>14.215881271150909</v>
      </c>
      <c r="G34" s="40">
        <v>12.601168599054033</v>
      </c>
      <c r="H34" s="40">
        <v>12.923041262057705</v>
      </c>
      <c r="I34" s="40">
        <v>12.594557915667421</v>
      </c>
      <c r="J34" s="40">
        <v>13.439730964882141</v>
      </c>
      <c r="K34" s="40">
        <v>13.544934036443042</v>
      </c>
      <c r="L34" s="40">
        <v>13.696177343224651</v>
      </c>
      <c r="M34" s="40">
        <v>13.996052843546389</v>
      </c>
      <c r="N34" s="40">
        <v>14.397524422145835</v>
      </c>
      <c r="O34" s="40">
        <v>16.014131059896567</v>
      </c>
      <c r="P34" s="40">
        <v>14.356937121205966</v>
      </c>
      <c r="Q34" s="40">
        <v>16.254421639116341</v>
      </c>
      <c r="R34" s="40">
        <v>17.348653361743562</v>
      </c>
      <c r="S34" s="40">
        <v>17.678487018358268</v>
      </c>
      <c r="T34" s="40">
        <v>19.37087384513293</v>
      </c>
      <c r="U34" s="40">
        <v>18.233048909598438</v>
      </c>
      <c r="V34" s="40">
        <v>19.096333440936295</v>
      </c>
      <c r="W34" s="40">
        <v>18.887198081281735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870.69576346482756</v>
      </c>
      <c r="D36" s="40">
        <v>108.30266558549067</v>
      </c>
      <c r="E36" s="40">
        <v>108.95996030968232</v>
      </c>
      <c r="F36" s="40">
        <v>128.96343895513817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-44.358973943591366</v>
      </c>
      <c r="D38" s="40">
        <v>0.79576572598200057</v>
      </c>
      <c r="E38" s="40">
        <v>0.80734832000999734</v>
      </c>
      <c r="F38" s="40">
        <v>0.81573730558358382</v>
      </c>
      <c r="G38" s="40">
        <v>0.8286876445917889</v>
      </c>
      <c r="H38" s="40">
        <v>0.83365885414680274</v>
      </c>
      <c r="I38" s="40">
        <v>0.84828129524762086</v>
      </c>
      <c r="J38" s="40">
        <v>0.80865855155816291</v>
      </c>
      <c r="K38" s="40">
        <v>-35.613784810025869</v>
      </c>
      <c r="L38" s="40">
        <v>-35.494445320118885</v>
      </c>
      <c r="M38" s="40">
        <v>-35.484666362474137</v>
      </c>
      <c r="N38" s="40">
        <v>-35.473774813499887</v>
      </c>
      <c r="O38" s="40">
        <v>-35.56739866359986</v>
      </c>
      <c r="P38" s="40">
        <v>-35.451893710999883</v>
      </c>
      <c r="Q38" s="40">
        <v>14.717674617750493</v>
      </c>
      <c r="R38" s="40">
        <v>14.847067015765482</v>
      </c>
      <c r="S38" s="40">
        <v>14.934090102154142</v>
      </c>
      <c r="T38" s="40">
        <v>14.76193286542045</v>
      </c>
      <c r="U38" s="40">
        <v>42.744049584213037</v>
      </c>
      <c r="V38" s="40">
        <v>42.698450792694565</v>
      </c>
      <c r="W38" s="40">
        <v>44.339624135489196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3471.5841275748012</v>
      </c>
      <c r="D39" s="40">
        <v>247.63723850941028</v>
      </c>
      <c r="E39" s="40">
        <v>278.00488382383355</v>
      </c>
      <c r="F39" s="40">
        <v>290.18492532532173</v>
      </c>
      <c r="G39" s="40">
        <v>282.47957973700125</v>
      </c>
      <c r="H39" s="40">
        <v>281.40649460120534</v>
      </c>
      <c r="I39" s="40">
        <v>265.48309193752539</v>
      </c>
      <c r="J39" s="40">
        <v>292.11648923149914</v>
      </c>
      <c r="K39" s="40">
        <v>306.64467924330376</v>
      </c>
      <c r="L39" s="40">
        <v>325.63119163553193</v>
      </c>
      <c r="M39" s="40">
        <v>333.72312072226509</v>
      </c>
      <c r="N39" s="40">
        <v>343.46007839720812</v>
      </c>
      <c r="O39" s="40">
        <v>381.05344994203455</v>
      </c>
      <c r="P39" s="40">
        <v>351.68112143579521</v>
      </c>
      <c r="Q39" s="40">
        <v>389.99484086236487</v>
      </c>
      <c r="R39" s="40">
        <v>416.10508562738255</v>
      </c>
      <c r="S39" s="40">
        <v>430.20449147389382</v>
      </c>
      <c r="T39" s="40">
        <v>421.9918884680622</v>
      </c>
      <c r="U39" s="40">
        <v>413.93442154887481</v>
      </c>
      <c r="V39" s="40">
        <v>444.62422425276276</v>
      </c>
      <c r="W39" s="40">
        <v>460.57986149897647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77.250847802353221</v>
      </c>
      <c r="D40" s="40">
        <v>9.1092523658000086</v>
      </c>
      <c r="E40" s="40">
        <v>6.0076920739599968</v>
      </c>
      <c r="F40" s="40">
        <v>5.246619700140001</v>
      </c>
      <c r="G40" s="40">
        <v>8.5693786871399951</v>
      </c>
      <c r="H40" s="40">
        <v>8.5753477720800007</v>
      </c>
      <c r="I40" s="40">
        <v>7.9197347648599994</v>
      </c>
      <c r="J40" s="40">
        <v>8.8554848569300013</v>
      </c>
      <c r="K40" s="40">
        <v>10.234145000750004</v>
      </c>
      <c r="L40" s="40">
        <v>7.6931695330099945</v>
      </c>
      <c r="M40" s="40">
        <v>6.7846074942100003</v>
      </c>
      <c r="N40" s="40">
        <v>6.1145523116300087</v>
      </c>
      <c r="O40" s="40">
        <v>7.4788910188400015</v>
      </c>
      <c r="P40" s="40">
        <v>6.1273237064900066</v>
      </c>
      <c r="Q40" s="40">
        <v>6.7910608712599991</v>
      </c>
      <c r="R40" s="40">
        <v>7.2739832885500011</v>
      </c>
      <c r="S40" s="40">
        <v>6.5311348494699981</v>
      </c>
      <c r="T40" s="40">
        <v>4.9660029639099994</v>
      </c>
      <c r="U40" s="40">
        <v>4.0627702484400015</v>
      </c>
      <c r="V40" s="40">
        <v>4.6108922009800031</v>
      </c>
      <c r="W40" s="40">
        <v>4.6649778993400011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15.584253583333817</v>
      </c>
      <c r="D41" s="40">
        <v>1.1126719307580699</v>
      </c>
      <c r="E41" s="40">
        <v>0</v>
      </c>
      <c r="F41" s="40">
        <v>8.0196413047211905</v>
      </c>
      <c r="G41" s="40">
        <v>0</v>
      </c>
      <c r="H41" s="40">
        <v>0</v>
      </c>
      <c r="I41" s="40">
        <v>1.82141671968798</v>
      </c>
      <c r="J41" s="40">
        <v>2.2532620972726898</v>
      </c>
      <c r="K41" s="40">
        <v>0.18015705599588999</v>
      </c>
      <c r="L41" s="40">
        <v>0.76408966034116999</v>
      </c>
      <c r="M41" s="40">
        <v>1.9992795514507899</v>
      </c>
      <c r="N41" s="40">
        <v>1.6780735423031001</v>
      </c>
      <c r="O41" s="40">
        <v>2.0269057408314999</v>
      </c>
      <c r="P41" s="40">
        <v>0.61854697441539008</v>
      </c>
      <c r="Q41" s="40">
        <v>0.16511633188121999</v>
      </c>
      <c r="R41" s="40">
        <v>1.2660956671157402</v>
      </c>
      <c r="S41" s="40">
        <v>3.6930403476286902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102.18859983797624</v>
      </c>
      <c r="D43" s="50">
        <v>50.296170677466662</v>
      </c>
      <c r="E43" s="50">
        <v>34.860212518614993</v>
      </c>
      <c r="F43" s="50">
        <v>23.948083760734011</v>
      </c>
      <c r="G43" s="50">
        <v>5.5096927524109098</v>
      </c>
      <c r="H43" s="50">
        <v>1.858244799251E-2</v>
      </c>
      <c r="I43" s="50">
        <v>0</v>
      </c>
      <c r="J43" s="50">
        <v>0</v>
      </c>
      <c r="K43" s="50">
        <v>1.2995102746943801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843.38794415919961</v>
      </c>
      <c r="D44" s="40">
        <v>0</v>
      </c>
      <c r="E44" s="40">
        <v>0</v>
      </c>
      <c r="F44" s="40">
        <v>0</v>
      </c>
      <c r="G44" s="40">
        <v>0</v>
      </c>
      <c r="H44" s="40">
        <v>52.004671285437155</v>
      </c>
      <c r="I44" s="40">
        <v>54.423789531345101</v>
      </c>
      <c r="J44" s="40">
        <v>65.08675114024264</v>
      </c>
      <c r="K44" s="40">
        <v>71.453512368951209</v>
      </c>
      <c r="L44" s="40">
        <v>77.860702978116024</v>
      </c>
      <c r="M44" s="40">
        <v>86.306407918092063</v>
      </c>
      <c r="N44" s="40">
        <v>96.832315630172417</v>
      </c>
      <c r="O44" s="40">
        <v>118.82423122458434</v>
      </c>
      <c r="P44" s="40">
        <v>116.96813417431176</v>
      </c>
      <c r="Q44" s="40">
        <v>143.23909571587421</v>
      </c>
      <c r="R44" s="40">
        <v>168.56398086892051</v>
      </c>
      <c r="S44" s="40">
        <v>191.04422369655779</v>
      </c>
      <c r="T44" s="40">
        <v>202.67041037312873</v>
      </c>
      <c r="U44" s="40">
        <v>208.60382376116559</v>
      </c>
      <c r="V44" s="40">
        <v>240.53325532215922</v>
      </c>
      <c r="W44" s="40">
        <v>263.20693267937799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4122.5024403210509</v>
      </c>
      <c r="D45" s="46">
        <v>389.21028510888692</v>
      </c>
      <c r="E45" s="46">
        <v>393.42605118735099</v>
      </c>
      <c r="F45" s="46">
        <v>394.96056902475021</v>
      </c>
      <c r="G45" s="46">
        <v>339.61695379350982</v>
      </c>
      <c r="H45" s="46">
        <v>219.9484335292785</v>
      </c>
      <c r="I45" s="46">
        <v>139.85814030780202</v>
      </c>
      <c r="J45" s="46">
        <v>139.56380113873598</v>
      </c>
      <c r="K45" s="46">
        <v>131.97792793242252</v>
      </c>
      <c r="L45" s="46">
        <v>109.11390127165483</v>
      </c>
      <c r="M45" s="46">
        <v>79.421588646688463</v>
      </c>
      <c r="N45" s="46">
        <v>445.01679760313607</v>
      </c>
      <c r="O45" s="46">
        <v>484.44206780428181</v>
      </c>
      <c r="P45" s="46">
        <v>435.61550071140721</v>
      </c>
      <c r="Q45" s="46">
        <v>552.16492527971809</v>
      </c>
      <c r="R45" s="46">
        <v>755.4209283753155</v>
      </c>
      <c r="S45" s="46">
        <v>828.3905070012421</v>
      </c>
      <c r="T45" s="46">
        <v>739.02698206999844</v>
      </c>
      <c r="U45" s="46">
        <v>754.96218367684116</v>
      </c>
      <c r="V45" s="46">
        <v>803.91584277712434</v>
      </c>
      <c r="W45" s="46">
        <v>840.61928095510575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-6.1791130488439716</v>
      </c>
      <c r="D57" s="40">
        <v>0</v>
      </c>
      <c r="E57" s="40">
        <v>0</v>
      </c>
      <c r="F57" s="40">
        <v>-0.13894737598527002</v>
      </c>
      <c r="G57" s="40">
        <v>-0.30637038746355993</v>
      </c>
      <c r="H57" s="40">
        <v>-0.33289795552106</v>
      </c>
      <c r="I57" s="40">
        <v>-0.35312435393298008</v>
      </c>
      <c r="J57" s="40">
        <v>-0.38317895477641994</v>
      </c>
      <c r="K57" s="40">
        <v>-0.43364306859241991</v>
      </c>
      <c r="L57" s="40">
        <v>-0.48858989135118019</v>
      </c>
      <c r="M57" s="40">
        <v>-0.53975932569909013</v>
      </c>
      <c r="N57" s="40">
        <v>-0.60078457758214976</v>
      </c>
      <c r="O57" s="40">
        <v>-0.68198818750630985</v>
      </c>
      <c r="P57" s="40">
        <v>-0.84265753362331031</v>
      </c>
      <c r="Q57" s="40">
        <v>-0.96117191473213015</v>
      </c>
      <c r="R57" s="40">
        <v>-1.1320958127618601</v>
      </c>
      <c r="S57" s="40">
        <v>-1.2861383767106402</v>
      </c>
      <c r="T57" s="40">
        <v>-1.5025494362926297</v>
      </c>
      <c r="U57" s="40">
        <v>-1.7586758010082104</v>
      </c>
      <c r="V57" s="40">
        <v>-1.9226053713329512</v>
      </c>
      <c r="W57" s="40">
        <v>-2.1370675135965485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13189.16772417197</v>
      </c>
      <c r="D58" s="46">
        <v>214.64805014186749</v>
      </c>
      <c r="E58" s="46">
        <v>213.18316523060713</v>
      </c>
      <c r="F58" s="46">
        <v>240.95075512333986</v>
      </c>
      <c r="G58" s="46">
        <v>322.33012825236398</v>
      </c>
      <c r="H58" s="46">
        <v>628.18089248758758</v>
      </c>
      <c r="I58" s="46">
        <v>914.70824036611782</v>
      </c>
      <c r="J58" s="46">
        <v>933.26630667027064</v>
      </c>
      <c r="K58" s="46">
        <v>1180.621832618499</v>
      </c>
      <c r="L58" s="46">
        <v>1283.580158951869</v>
      </c>
      <c r="M58" s="46">
        <v>1538.2483455393913</v>
      </c>
      <c r="N58" s="46">
        <v>1763.0902144889558</v>
      </c>
      <c r="O58" s="46">
        <v>1888.9725793164298</v>
      </c>
      <c r="P58" s="46">
        <v>2192.828345910164</v>
      </c>
      <c r="Q58" s="46">
        <v>2134.7494643650602</v>
      </c>
      <c r="R58" s="46">
        <v>2131.827589276937</v>
      </c>
      <c r="S58" s="46">
        <v>2153.3872848144701</v>
      </c>
      <c r="T58" s="46">
        <v>2514.9398561360208</v>
      </c>
      <c r="U58" s="46">
        <v>3078.0980825417519</v>
      </c>
      <c r="V58" s="46">
        <v>3109.9504257936269</v>
      </c>
      <c r="W58" s="46">
        <v>3435.8645112980412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-4141.6810499929334</v>
      </c>
      <c r="D70" s="50">
        <v>-273.05844836442986</v>
      </c>
      <c r="E70" s="50">
        <v>-246.97541782461985</v>
      </c>
      <c r="F70" s="50">
        <v>-267.44476367044069</v>
      </c>
      <c r="G70" s="50">
        <v>-301.77320988392199</v>
      </c>
      <c r="H70" s="50">
        <v>-335.99132948615522</v>
      </c>
      <c r="I70" s="50">
        <v>-375.94581380004865</v>
      </c>
      <c r="J70" s="50">
        <v>-417.19595090940237</v>
      </c>
      <c r="K70" s="50">
        <v>-425.69531584830202</v>
      </c>
      <c r="L70" s="50">
        <v>-425.50749939703684</v>
      </c>
      <c r="M70" s="50">
        <v>-449.38105911285732</v>
      </c>
      <c r="N70" s="50">
        <v>-477.80966737065023</v>
      </c>
      <c r="O70" s="50">
        <v>-475.9300432413396</v>
      </c>
      <c r="P70" s="50">
        <v>-469.79426595578087</v>
      </c>
      <c r="Q70" s="50">
        <v>-458.38212096326777</v>
      </c>
      <c r="R70" s="50">
        <v>-475.52085546952821</v>
      </c>
      <c r="S70" s="50">
        <v>-478.8546885136044</v>
      </c>
      <c r="T70" s="50">
        <v>-484.12336112229912</v>
      </c>
      <c r="U70" s="50">
        <v>-476.80693495775944</v>
      </c>
      <c r="V70" s="50">
        <v>-457.00619808095166</v>
      </c>
      <c r="W70" s="50">
        <v>-597.25028958726489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1229.5918223256595</v>
      </c>
      <c r="D71" s="50">
        <v>79.586680530741233</v>
      </c>
      <c r="E71" s="50">
        <v>69.908199759974877</v>
      </c>
      <c r="F71" s="50">
        <v>74.206910562910821</v>
      </c>
      <c r="G71" s="50">
        <v>76.376924189678888</v>
      </c>
      <c r="H71" s="50">
        <v>83.898511643431064</v>
      </c>
      <c r="I71" s="50">
        <v>67.428451633530386</v>
      </c>
      <c r="J71" s="50">
        <v>73.518599307688817</v>
      </c>
      <c r="K71" s="50">
        <v>83.384101127236107</v>
      </c>
      <c r="L71" s="50">
        <v>98.64111508922592</v>
      </c>
      <c r="M71" s="50">
        <v>103.04004432542628</v>
      </c>
      <c r="N71" s="50">
        <v>117.33392777721772</v>
      </c>
      <c r="O71" s="50">
        <v>124.07679808523669</v>
      </c>
      <c r="P71" s="50">
        <v>127.24344779987189</v>
      </c>
      <c r="Q71" s="50">
        <v>148.8756776414445</v>
      </c>
      <c r="R71" s="50">
        <v>171.63715873586679</v>
      </c>
      <c r="S71" s="50">
        <v>193.50433237065513</v>
      </c>
      <c r="T71" s="50">
        <v>226.67514620391526</v>
      </c>
      <c r="U71" s="50">
        <v>255.64366468464624</v>
      </c>
      <c r="V71" s="50">
        <v>276.17079375274972</v>
      </c>
      <c r="W71" s="50">
        <v>318.28392041460035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-2912.0892276672739</v>
      </c>
      <c r="D72" s="46">
        <v>-193.47176783368863</v>
      </c>
      <c r="E72" s="46">
        <v>-177.06721806464498</v>
      </c>
      <c r="F72" s="46">
        <v>-193.23785310752987</v>
      </c>
      <c r="G72" s="46">
        <v>-225.39628569424309</v>
      </c>
      <c r="H72" s="46">
        <v>-252.09281784272417</v>
      </c>
      <c r="I72" s="46">
        <v>-308.5173621665183</v>
      </c>
      <c r="J72" s="46">
        <v>-343.67735160171355</v>
      </c>
      <c r="K72" s="46">
        <v>-342.31121472106588</v>
      </c>
      <c r="L72" s="46">
        <v>-326.8663843078109</v>
      </c>
      <c r="M72" s="46">
        <v>-346.34101478743105</v>
      </c>
      <c r="N72" s="46">
        <v>-360.47573959343254</v>
      </c>
      <c r="O72" s="46">
        <v>-351.8532451561029</v>
      </c>
      <c r="P72" s="46">
        <v>-342.55081815590898</v>
      </c>
      <c r="Q72" s="46">
        <v>-309.50644332182327</v>
      </c>
      <c r="R72" s="46">
        <v>-303.8836967336614</v>
      </c>
      <c r="S72" s="46">
        <v>-285.35035614294929</v>
      </c>
      <c r="T72" s="46">
        <v>-257.44821491838388</v>
      </c>
      <c r="U72" s="46">
        <v>-221.1632702731132</v>
      </c>
      <c r="V72" s="46">
        <v>-180.83540432820195</v>
      </c>
      <c r="W72" s="46">
        <v>-278.96636917266454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25821.667382516574</v>
      </c>
      <c r="D79" s="60">
        <v>1300.0974540500486</v>
      </c>
      <c r="E79" s="60">
        <v>1342.071071593077</v>
      </c>
      <c r="F79" s="60">
        <v>1366.323218017159</v>
      </c>
      <c r="G79" s="60">
        <v>1413.926748371747</v>
      </c>
      <c r="H79" s="60">
        <v>1770.8741906637906</v>
      </c>
      <c r="I79" s="60">
        <v>2001.6462859951341</v>
      </c>
      <c r="J79" s="60">
        <v>1887.5203421415479</v>
      </c>
      <c r="K79" s="60">
        <v>2092.4716450958144</v>
      </c>
      <c r="L79" s="60">
        <v>2143.4134934360213</v>
      </c>
      <c r="M79" s="60">
        <v>2360.3254451439225</v>
      </c>
      <c r="N79" s="60">
        <v>2898.2293729036646</v>
      </c>
      <c r="O79" s="60">
        <v>3084.6261801497185</v>
      </c>
      <c r="P79" s="60">
        <v>3383.8581202357759</v>
      </c>
      <c r="Q79" s="60">
        <v>3563.1789249153871</v>
      </c>
      <c r="R79" s="60">
        <v>3713.6020796913226</v>
      </c>
      <c r="S79" s="60">
        <v>3917.2997621659965</v>
      </c>
      <c r="T79" s="60">
        <v>4282.1515420902488</v>
      </c>
      <c r="U79" s="60">
        <v>4764.311302817594</v>
      </c>
      <c r="V79" s="60">
        <v>4647.4721301883756</v>
      </c>
      <c r="W79" s="60">
        <v>5097.6843535269254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18297.781211098791</v>
      </c>
      <c r="D80" s="40">
        <v>503.26218119650048</v>
      </c>
      <c r="E80" s="40">
        <v>558.3830521931942</v>
      </c>
      <c r="F80" s="40">
        <v>585.34172022063149</v>
      </c>
      <c r="G80" s="40">
        <v>691.20726877101856</v>
      </c>
      <c r="H80" s="40">
        <v>1088.5026797300663</v>
      </c>
      <c r="I80" s="40">
        <v>1526.283374111501</v>
      </c>
      <c r="J80" s="40">
        <v>1420.4549477737855</v>
      </c>
      <c r="K80" s="40">
        <v>1683.0433679426026</v>
      </c>
      <c r="L80" s="40">
        <v>1725.4424656162294</v>
      </c>
      <c r="M80" s="40">
        <v>2039.1449405680712</v>
      </c>
      <c r="N80" s="40">
        <v>2245.5584641240416</v>
      </c>
      <c r="O80" s="40">
        <v>2411.1621790699951</v>
      </c>
      <c r="P80" s="40">
        <v>2743.7468054490123</v>
      </c>
      <c r="Q80" s="40">
        <v>2706.5052089677856</v>
      </c>
      <c r="R80" s="40">
        <v>2710.5060786346398</v>
      </c>
      <c r="S80" s="40">
        <v>2749.155681758898</v>
      </c>
      <c r="T80" s="40">
        <v>3163.6923005435501</v>
      </c>
      <c r="U80" s="40">
        <v>3886.2343931441292</v>
      </c>
      <c r="V80" s="40">
        <v>3661.1786317300139</v>
      </c>
      <c r="W80" s="40">
        <v>4109.8564717855052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7711.2640960253539</v>
      </c>
      <c r="D81" s="40">
        <v>796.83527285354785</v>
      </c>
      <c r="E81" s="40">
        <v>783.69226862752305</v>
      </c>
      <c r="F81" s="40">
        <v>781.10183262969076</v>
      </c>
      <c r="G81" s="40">
        <v>723.12075396440525</v>
      </c>
      <c r="H81" s="40">
        <v>711.29128089917742</v>
      </c>
      <c r="I81" s="40">
        <v>504.40477111363049</v>
      </c>
      <c r="J81" s="40">
        <v>496.20107320197349</v>
      </c>
      <c r="K81" s="40">
        <v>438.65226374568846</v>
      </c>
      <c r="L81" s="40">
        <v>447.27807030166889</v>
      </c>
      <c r="M81" s="40">
        <v>350.56674543260044</v>
      </c>
      <c r="N81" s="40">
        <v>682.13521318943458</v>
      </c>
      <c r="O81" s="40">
        <v>703.00652083875252</v>
      </c>
      <c r="P81" s="40">
        <v>669.73204647516991</v>
      </c>
      <c r="Q81" s="40">
        <v>815.38928719857984</v>
      </c>
      <c r="R81" s="40">
        <v>1032.8731569367633</v>
      </c>
      <c r="S81" s="40">
        <v>1197.9994482157256</v>
      </c>
      <c r="T81" s="40">
        <v>1148.3929868415034</v>
      </c>
      <c r="U81" s="40">
        <v>908.09142085647409</v>
      </c>
      <c r="V81" s="40">
        <v>1016.2673884388553</v>
      </c>
      <c r="W81" s="40">
        <v>1017.9357245307693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26179.335175485325</v>
      </c>
      <c r="D84" s="63"/>
      <c r="E84" s="64">
        <v>357.66779296875006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20157.387746961744</v>
      </c>
      <c r="D88" s="67">
        <v>7439.5813301374628</v>
      </c>
      <c r="E88" s="67">
        <v>4813.4036204997128</v>
      </c>
      <c r="F88" s="67">
        <v>4428.206744540239</v>
      </c>
      <c r="G88" s="67">
        <v>707.12635509199993</v>
      </c>
      <c r="H88" s="67">
        <v>365.47686514042005</v>
      </c>
      <c r="I88" s="67">
        <v>133.97247528135</v>
      </c>
      <c r="J88" s="67">
        <v>189.47681188009</v>
      </c>
      <c r="K88" s="67">
        <v>303.34159418847992</v>
      </c>
      <c r="L88" s="67">
        <v>154.45175764334002</v>
      </c>
      <c r="M88" s="67">
        <v>110.64274856380001</v>
      </c>
      <c r="N88" s="67">
        <v>176.96852265593998</v>
      </c>
      <c r="O88" s="67">
        <v>151.54354638610999</v>
      </c>
      <c r="P88" s="67">
        <v>194.36057075053</v>
      </c>
      <c r="Q88" s="67">
        <v>196.2344878141601</v>
      </c>
      <c r="R88" s="67">
        <v>195.22804964148</v>
      </c>
      <c r="S88" s="67">
        <v>309.00873736102011</v>
      </c>
      <c r="T88" s="67">
        <v>288.36352938561009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252465.81943722829</v>
      </c>
      <c r="D89" s="67">
        <v>23923.319230470584</v>
      </c>
      <c r="E89" s="67">
        <v>25026.700176552597</v>
      </c>
      <c r="F89" s="67">
        <v>24205.34888963557</v>
      </c>
      <c r="G89" s="67">
        <v>27813.535862909939</v>
      </c>
      <c r="H89" s="67">
        <v>21515.9998507622</v>
      </c>
      <c r="I89" s="67">
        <v>18371.581445173117</v>
      </c>
      <c r="J89" s="67">
        <v>17615.756572423346</v>
      </c>
      <c r="K89" s="67">
        <v>14404.572185873345</v>
      </c>
      <c r="L89" s="67">
        <v>13525.389936891057</v>
      </c>
      <c r="M89" s="67">
        <v>11381.537056733261</v>
      </c>
      <c r="N89" s="67">
        <v>9631.8411538578366</v>
      </c>
      <c r="O89" s="67">
        <v>8029.1887047819255</v>
      </c>
      <c r="P89" s="67">
        <v>7293.8414802596171</v>
      </c>
      <c r="Q89" s="67">
        <v>6342.516600687034</v>
      </c>
      <c r="R89" s="67">
        <v>5790.7738034547347</v>
      </c>
      <c r="S89" s="67">
        <v>6193.4177472346137</v>
      </c>
      <c r="T89" s="67">
        <v>5697.466162972144</v>
      </c>
      <c r="U89" s="67">
        <v>1878.8228644563903</v>
      </c>
      <c r="V89" s="67">
        <v>1716.8708478658798</v>
      </c>
      <c r="W89" s="67">
        <v>2107.3388642330601</v>
      </c>
    </row>
    <row r="90" spans="1:28" ht="15.75" x14ac:dyDescent="0.25">
      <c r="B90" s="44" t="s">
        <v>78</v>
      </c>
      <c r="C90" s="67">
        <v>147141.50555026089</v>
      </c>
      <c r="D90" s="67">
        <v>2430.7496872110596</v>
      </c>
      <c r="E90" s="67">
        <v>2919.0117231128788</v>
      </c>
      <c r="F90" s="67">
        <v>3423.6299193109785</v>
      </c>
      <c r="G90" s="67">
        <v>3990.9634397778</v>
      </c>
      <c r="H90" s="67">
        <v>4488.1028264299503</v>
      </c>
      <c r="I90" s="67">
        <v>4947.0030729630198</v>
      </c>
      <c r="J90" s="67">
        <v>5515.5503796979101</v>
      </c>
      <c r="K90" s="67">
        <v>6126.8082996897629</v>
      </c>
      <c r="L90" s="67">
        <v>6731.3667616575676</v>
      </c>
      <c r="M90" s="67">
        <v>7359.1219478624989</v>
      </c>
      <c r="N90" s="67">
        <v>7908.5105501587259</v>
      </c>
      <c r="O90" s="67">
        <v>8411.2409200673756</v>
      </c>
      <c r="P90" s="67">
        <v>8828.3759515223428</v>
      </c>
      <c r="Q90" s="67">
        <v>9289.6374732603908</v>
      </c>
      <c r="R90" s="67">
        <v>9732.8343060116622</v>
      </c>
      <c r="S90" s="67">
        <v>9986.1000025014855</v>
      </c>
      <c r="T90" s="67">
        <v>10422.93126482757</v>
      </c>
      <c r="U90" s="67">
        <v>11033.241540006276</v>
      </c>
      <c r="V90" s="67">
        <v>11569.644344553617</v>
      </c>
      <c r="W90" s="67">
        <v>12026.681139638024</v>
      </c>
    </row>
    <row r="91" spans="1:28" ht="15.75" x14ac:dyDescent="0.25">
      <c r="B91" s="44" t="s">
        <v>79</v>
      </c>
      <c r="C91" s="67">
        <v>32362.657076759911</v>
      </c>
      <c r="D91" s="67">
        <v>1441.3753978097266</v>
      </c>
      <c r="E91" s="67">
        <v>1684.712215447775</v>
      </c>
      <c r="F91" s="67">
        <v>2596.7838985905637</v>
      </c>
      <c r="G91" s="67">
        <v>3062.7823243645234</v>
      </c>
      <c r="H91" s="67">
        <v>2434.2425111568318</v>
      </c>
      <c r="I91" s="67">
        <v>2264.4397325541022</v>
      </c>
      <c r="J91" s="67">
        <v>2228.7913544564731</v>
      </c>
      <c r="K91" s="67">
        <v>2212.994915044681</v>
      </c>
      <c r="L91" s="67">
        <v>2148.8238633512419</v>
      </c>
      <c r="M91" s="67">
        <v>1655.8914458676218</v>
      </c>
      <c r="N91" s="67">
        <v>1204.0399519872822</v>
      </c>
      <c r="O91" s="67">
        <v>1185.1010229566116</v>
      </c>
      <c r="P91" s="67">
        <v>1172.1354900920824</v>
      </c>
      <c r="Q91" s="67">
        <v>1159.7679439670419</v>
      </c>
      <c r="R91" s="67">
        <v>1145.4971883498722</v>
      </c>
      <c r="S91" s="67">
        <v>1131.5210846818625</v>
      </c>
      <c r="T91" s="67">
        <v>924.70087033248251</v>
      </c>
      <c r="U91" s="67">
        <v>914.16941423361277</v>
      </c>
      <c r="V91" s="67">
        <v>904.00053700977139</v>
      </c>
      <c r="W91" s="67">
        <v>890.885914505752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225862.340812407</v>
      </c>
      <c r="D93" s="67">
        <v>10129.289631658487</v>
      </c>
      <c r="E93" s="67">
        <v>11701.058165827139</v>
      </c>
      <c r="F93" s="67">
        <v>13172.564110223535</v>
      </c>
      <c r="G93" s="67">
        <v>11326.105772474964</v>
      </c>
      <c r="H93" s="67">
        <v>11368.501110122745</v>
      </c>
      <c r="I93" s="67">
        <v>10702.131151657684</v>
      </c>
      <c r="J93" s="67">
        <v>11328.193919612922</v>
      </c>
      <c r="K93" s="67">
        <v>11178.46388632277</v>
      </c>
      <c r="L93" s="67">
        <v>11119.326198600309</v>
      </c>
      <c r="M93" s="67">
        <v>11033.763165325256</v>
      </c>
      <c r="N93" s="67">
        <v>11087.506405976448</v>
      </c>
      <c r="O93" s="67">
        <v>11976.387942291927</v>
      </c>
      <c r="P93" s="67">
        <v>10567.389546487633</v>
      </c>
      <c r="Q93" s="67">
        <v>11480.493494684224</v>
      </c>
      <c r="R93" s="67">
        <v>12000.066624481802</v>
      </c>
      <c r="S93" s="67">
        <v>12129.290322293264</v>
      </c>
      <c r="T93" s="67">
        <v>11574.384805895394</v>
      </c>
      <c r="U93" s="67">
        <v>10581.995369422206</v>
      </c>
      <c r="V93" s="67">
        <v>10869.40105108613</v>
      </c>
      <c r="W93" s="67">
        <v>10536.028137962139</v>
      </c>
    </row>
    <row r="94" spans="1:28" ht="15.75" x14ac:dyDescent="0.25">
      <c r="B94" s="44" t="s">
        <v>82</v>
      </c>
      <c r="C94" s="67">
        <v>188705.38390044592</v>
      </c>
      <c r="D94" s="67">
        <v>1222.8199867358899</v>
      </c>
      <c r="E94" s="67">
        <v>1271.12004083277</v>
      </c>
      <c r="F94" s="67">
        <v>1467.39725131416</v>
      </c>
      <c r="G94" s="67">
        <v>3802.2939690512312</v>
      </c>
      <c r="H94" s="67">
        <v>5007.3308396813909</v>
      </c>
      <c r="I94" s="67">
        <v>6607.7588774597307</v>
      </c>
      <c r="J94" s="67">
        <v>6591.1509344698125</v>
      </c>
      <c r="K94" s="67">
        <v>6867.4545632595118</v>
      </c>
      <c r="L94" s="67">
        <v>6931.5285202465902</v>
      </c>
      <c r="M94" s="67">
        <v>8266.5812353596903</v>
      </c>
      <c r="N94" s="67">
        <v>10553.841991514948</v>
      </c>
      <c r="O94" s="67">
        <v>10529.89610183733</v>
      </c>
      <c r="P94" s="67">
        <v>13602.71177816568</v>
      </c>
      <c r="Q94" s="67">
        <v>13582.655608420979</v>
      </c>
      <c r="R94" s="67">
        <v>13560.784485098298</v>
      </c>
      <c r="S94" s="67">
        <v>13534.802348607607</v>
      </c>
      <c r="T94" s="67">
        <v>16288.883364457195</v>
      </c>
      <c r="U94" s="67">
        <v>16264.346841167939</v>
      </c>
      <c r="V94" s="67">
        <v>16239.335922727227</v>
      </c>
      <c r="W94" s="67">
        <v>16512.689240037918</v>
      </c>
    </row>
    <row r="95" spans="1:28" ht="15.75" x14ac:dyDescent="0.25">
      <c r="B95" s="44" t="s">
        <v>83</v>
      </c>
      <c r="C95" s="67">
        <v>362822.80425063684</v>
      </c>
      <c r="D95" s="67">
        <v>9171.6991315485393</v>
      </c>
      <c r="E95" s="67">
        <v>9224.8847184211863</v>
      </c>
      <c r="F95" s="67">
        <v>9694.5737700287082</v>
      </c>
      <c r="G95" s="67">
        <v>10005.858156750766</v>
      </c>
      <c r="H95" s="67">
        <v>15848.51055810513</v>
      </c>
      <c r="I95" s="67">
        <v>18274.529507074738</v>
      </c>
      <c r="J95" s="67">
        <v>18282.453473329919</v>
      </c>
      <c r="K95" s="67">
        <v>18392.432227732232</v>
      </c>
      <c r="L95" s="67">
        <v>18345.069994225945</v>
      </c>
      <c r="M95" s="67">
        <v>20174.811523589633</v>
      </c>
      <c r="N95" s="67">
        <v>20181.216458493403</v>
      </c>
      <c r="O95" s="67">
        <v>21718.18874548961</v>
      </c>
      <c r="P95" s="67">
        <v>21615.898329209114</v>
      </c>
      <c r="Q95" s="67">
        <v>21636.978090621211</v>
      </c>
      <c r="R95" s="67">
        <v>21645.966192063494</v>
      </c>
      <c r="S95" s="67">
        <v>21751.741742560782</v>
      </c>
      <c r="T95" s="67">
        <v>21662.229173307427</v>
      </c>
      <c r="U95" s="67">
        <v>21660.327846838492</v>
      </c>
      <c r="V95" s="67">
        <v>21661.036084898715</v>
      </c>
      <c r="W95" s="67">
        <v>21874.398526347853</v>
      </c>
    </row>
    <row r="96" spans="1:28" ht="15.75" x14ac:dyDescent="0.25">
      <c r="B96" s="44" t="s">
        <v>84</v>
      </c>
      <c r="C96" s="67">
        <v>114544.03270742127</v>
      </c>
      <c r="D96" s="67">
        <v>3760.8086288950117</v>
      </c>
      <c r="E96" s="67">
        <v>3779.2650172422218</v>
      </c>
      <c r="F96" s="67">
        <v>3310.9516031757262</v>
      </c>
      <c r="G96" s="67">
        <v>3120.458116550878</v>
      </c>
      <c r="H96" s="67">
        <v>2963.1867182358787</v>
      </c>
      <c r="I96" s="67">
        <v>2977.4207092307602</v>
      </c>
      <c r="J96" s="67">
        <v>2997.2359413545482</v>
      </c>
      <c r="K96" s="67">
        <v>5806.2692352746781</v>
      </c>
      <c r="L96" s="67">
        <v>5795.1677357988065</v>
      </c>
      <c r="M96" s="67">
        <v>5759.695688613836</v>
      </c>
      <c r="N96" s="67">
        <v>5725.4636637774765</v>
      </c>
      <c r="O96" s="67">
        <v>5759.9582438599009</v>
      </c>
      <c r="P96" s="67">
        <v>5767.8425867035967</v>
      </c>
      <c r="Q96" s="67">
        <v>5719.3981138658473</v>
      </c>
      <c r="R96" s="67">
        <v>5723.7752237993664</v>
      </c>
      <c r="S96" s="67">
        <v>5721.9042683934385</v>
      </c>
      <c r="T96" s="67">
        <v>5745.7810346283986</v>
      </c>
      <c r="U96" s="67">
        <v>11059.159419292895</v>
      </c>
      <c r="V96" s="67">
        <v>11081.796521939945</v>
      </c>
      <c r="W96" s="67">
        <v>11968.494236788056</v>
      </c>
    </row>
    <row r="97" spans="2:23" ht="15.75" x14ac:dyDescent="0.25">
      <c r="B97" s="45" t="s">
        <v>17</v>
      </c>
      <c r="C97" s="46">
        <v>1417233.0644104281</v>
      </c>
      <c r="D97" s="67">
        <v>65255.460658313576</v>
      </c>
      <c r="E97" s="67">
        <v>66031.372329897276</v>
      </c>
      <c r="F97" s="67">
        <v>67682.999795938682</v>
      </c>
      <c r="G97" s="67">
        <v>68896.507667513331</v>
      </c>
      <c r="H97" s="67">
        <v>69015.181286438616</v>
      </c>
      <c r="I97" s="67">
        <v>69249.322856941755</v>
      </c>
      <c r="J97" s="67">
        <v>69467.328441333564</v>
      </c>
      <c r="K97" s="67">
        <v>69974.317459254351</v>
      </c>
      <c r="L97" s="67">
        <v>69210.808117485052</v>
      </c>
      <c r="M97" s="67">
        <v>70152.1414789712</v>
      </c>
      <c r="N97" s="67">
        <v>70853.719121937771</v>
      </c>
      <c r="O97" s="67">
        <v>71933.367565905573</v>
      </c>
      <c r="P97" s="67">
        <v>72710.055126141669</v>
      </c>
      <c r="Q97" s="67">
        <v>72779.061737073498</v>
      </c>
      <c r="R97" s="67">
        <v>73124.504396937627</v>
      </c>
      <c r="S97" s="67">
        <v>73384.79759183171</v>
      </c>
      <c r="T97" s="67">
        <v>73259.467167871</v>
      </c>
      <c r="U97" s="67">
        <v>73943.740235962614</v>
      </c>
      <c r="V97" s="67">
        <v>74298.178149154657</v>
      </c>
      <c r="W97" s="67">
        <v>76010.733225524484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1601.0316601231525</v>
      </c>
      <c r="D100" s="88">
        <v>0</v>
      </c>
      <c r="E100" s="88">
        <v>0</v>
      </c>
      <c r="F100" s="88">
        <v>0</v>
      </c>
      <c r="G100" s="40">
        <v>429.15947172620008</v>
      </c>
      <c r="H100" s="40">
        <v>222.35507678011999</v>
      </c>
      <c r="I100" s="40">
        <v>133.97247528135</v>
      </c>
      <c r="J100" s="40">
        <v>189.47681188009</v>
      </c>
      <c r="K100" s="40">
        <v>303.34159418847992</v>
      </c>
      <c r="L100" s="40">
        <v>154.45175764334002</v>
      </c>
      <c r="M100" s="40">
        <v>110.64274856380001</v>
      </c>
      <c r="N100" s="40">
        <v>176.96852265593998</v>
      </c>
      <c r="O100" s="40">
        <v>151.54354638610999</v>
      </c>
      <c r="P100" s="40">
        <v>194.36057075053</v>
      </c>
      <c r="Q100" s="40">
        <v>196.2344878141601</v>
      </c>
      <c r="R100" s="40">
        <v>195.22804964148</v>
      </c>
      <c r="S100" s="40">
        <v>309.00873736102011</v>
      </c>
      <c r="T100" s="40">
        <v>288.36352938561009</v>
      </c>
      <c r="U100" s="40">
        <v>0</v>
      </c>
      <c r="V100" s="40">
        <v>0</v>
      </c>
      <c r="W100" s="40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CB4A-56F1-4F41-B8C3-7505BDD48D9B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85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345.66019402148743</v>
      </c>
      <c r="D20" s="40">
        <v>174.32202361343374</v>
      </c>
      <c r="E20" s="40">
        <v>102.16566325722809</v>
      </c>
      <c r="F20" s="40">
        <v>104.15447786046667</v>
      </c>
      <c r="G20" s="40">
        <v>8.0064245955254716</v>
      </c>
      <c r="H20" s="40">
        <v>2.3434453464003902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10.339143924148138</v>
      </c>
      <c r="D21" s="40">
        <v>3.6011677872900001</v>
      </c>
      <c r="E21" s="40">
        <v>3.8297007319799996</v>
      </c>
      <c r="F21" s="40">
        <v>3.6460731825199999</v>
      </c>
      <c r="G21" s="40">
        <v>0.60834566633999998</v>
      </c>
      <c r="H21" s="40">
        <v>0.22978269354000003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3271.921376519605</v>
      </c>
      <c r="D22" s="40">
        <v>400.13765043632418</v>
      </c>
      <c r="E22" s="40">
        <v>432.02599937375527</v>
      </c>
      <c r="F22" s="40">
        <v>427.68218603990613</v>
      </c>
      <c r="G22" s="40">
        <v>519.69387317770793</v>
      </c>
      <c r="H22" s="40">
        <v>401.21547122794402</v>
      </c>
      <c r="I22" s="40">
        <v>340.8537405287513</v>
      </c>
      <c r="J22" s="40">
        <v>337.88822833456453</v>
      </c>
      <c r="K22" s="40">
        <v>303.82900966031639</v>
      </c>
      <c r="L22" s="40">
        <v>302.15523263874485</v>
      </c>
      <c r="M22" s="40">
        <v>239.90058466771691</v>
      </c>
      <c r="N22" s="40">
        <v>228.39813974726124</v>
      </c>
      <c r="O22" s="40">
        <v>200.71409515198025</v>
      </c>
      <c r="P22" s="40">
        <v>191.34383487441585</v>
      </c>
      <c r="Q22" s="40">
        <v>173.49207258666061</v>
      </c>
      <c r="R22" s="40">
        <v>163.19372581040594</v>
      </c>
      <c r="S22" s="40">
        <v>173.65472085692542</v>
      </c>
      <c r="T22" s="40">
        <v>169.58112405880829</v>
      </c>
      <c r="U22" s="40">
        <v>59.91135199297085</v>
      </c>
      <c r="V22" s="40">
        <v>59.42088567788506</v>
      </c>
      <c r="W22" s="40">
        <v>60.075704488194695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115.04204612120401</v>
      </c>
      <c r="D23" s="40">
        <v>13.279097074740005</v>
      </c>
      <c r="E23" s="40">
        <v>14.615624116379999</v>
      </c>
      <c r="F23" s="40">
        <v>14.18056406368</v>
      </c>
      <c r="G23" s="40">
        <v>15.774516062420007</v>
      </c>
      <c r="H23" s="40">
        <v>13.987877237829998</v>
      </c>
      <c r="I23" s="40">
        <v>13.094455277950001</v>
      </c>
      <c r="J23" s="40">
        <v>13.643801819099997</v>
      </c>
      <c r="K23" s="40">
        <v>10.763326375460002</v>
      </c>
      <c r="L23" s="40">
        <v>7.7897893830400005</v>
      </c>
      <c r="M23" s="40">
        <v>8.3375253661599995</v>
      </c>
      <c r="N23" s="40">
        <v>7.3707881845500012</v>
      </c>
      <c r="O23" s="40">
        <v>7.3438360550400006</v>
      </c>
      <c r="P23" s="40">
        <v>6.7137350097599979</v>
      </c>
      <c r="Q23" s="40">
        <v>6.7676732687300003</v>
      </c>
      <c r="R23" s="40">
        <v>6.4960493891500004</v>
      </c>
      <c r="S23" s="40">
        <v>8.457085558510002</v>
      </c>
      <c r="T23" s="40">
        <v>7.1388924675999998</v>
      </c>
      <c r="U23" s="40">
        <v>4.4420305536899996</v>
      </c>
      <c r="V23" s="40">
        <v>5.1357244012300018</v>
      </c>
      <c r="W23" s="40">
        <v>4.1852293851100004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3742.9627605864453</v>
      </c>
      <c r="D24" s="46">
        <v>591.33993891178795</v>
      </c>
      <c r="E24" s="46">
        <v>552.63698747934336</v>
      </c>
      <c r="F24" s="46">
        <v>549.66330114657273</v>
      </c>
      <c r="G24" s="46">
        <v>544.08315950199346</v>
      </c>
      <c r="H24" s="46">
        <v>417.77657650571439</v>
      </c>
      <c r="I24" s="46">
        <v>353.94819580670128</v>
      </c>
      <c r="J24" s="46">
        <v>351.53203015366455</v>
      </c>
      <c r="K24" s="46">
        <v>314.59233603577638</v>
      </c>
      <c r="L24" s="46">
        <v>309.94502202178484</v>
      </c>
      <c r="M24" s="46">
        <v>248.23811003387692</v>
      </c>
      <c r="N24" s="46">
        <v>235.76892793181125</v>
      </c>
      <c r="O24" s="46">
        <v>208.05793120702026</v>
      </c>
      <c r="P24" s="46">
        <v>198.05756988417585</v>
      </c>
      <c r="Q24" s="46">
        <v>180.25974585539061</v>
      </c>
      <c r="R24" s="46">
        <v>169.68977519955592</v>
      </c>
      <c r="S24" s="46">
        <v>182.11180641543541</v>
      </c>
      <c r="T24" s="46">
        <v>176.72001652640827</v>
      </c>
      <c r="U24" s="46">
        <v>64.353382546660853</v>
      </c>
      <c r="V24" s="46">
        <v>64.55661007911506</v>
      </c>
      <c r="W24" s="46">
        <v>64.260933873304694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1.0863157854792975</v>
      </c>
      <c r="D27" s="40">
        <v>0</v>
      </c>
      <c r="E27" s="40">
        <v>0</v>
      </c>
      <c r="F27" s="40">
        <v>0</v>
      </c>
      <c r="G27" s="40">
        <v>0</v>
      </c>
      <c r="H27" s="40">
        <v>1.5150895964311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1472.4275272333148</v>
      </c>
      <c r="D28" s="40">
        <v>0</v>
      </c>
      <c r="E28" s="40">
        <v>0</v>
      </c>
      <c r="F28" s="40">
        <v>0</v>
      </c>
      <c r="G28" s="40">
        <v>0</v>
      </c>
      <c r="H28" s="40">
        <v>230.59384199513025</v>
      </c>
      <c r="I28" s="40">
        <v>217.67876546488742</v>
      </c>
      <c r="J28" s="40">
        <v>235.00907311324022</v>
      </c>
      <c r="K28" s="40">
        <v>209.05259040286887</v>
      </c>
      <c r="L28" s="40">
        <v>215.96763013868591</v>
      </c>
      <c r="M28" s="40">
        <v>194.19864253270549</v>
      </c>
      <c r="N28" s="40">
        <v>196.63121754264662</v>
      </c>
      <c r="O28" s="40">
        <v>184.60547068927664</v>
      </c>
      <c r="P28" s="40">
        <v>191.31844442929543</v>
      </c>
      <c r="Q28" s="40">
        <v>185.77239972901836</v>
      </c>
      <c r="R28" s="40">
        <v>192.23178668493532</v>
      </c>
      <c r="S28" s="40">
        <v>229.91372022686562</v>
      </c>
      <c r="T28" s="40">
        <v>241.56815025694806</v>
      </c>
      <c r="U28" s="40">
        <v>122.18611591175853</v>
      </c>
      <c r="V28" s="40">
        <v>132.08328299453225</v>
      </c>
      <c r="W28" s="40">
        <v>146.05406376965612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1473.513843018794</v>
      </c>
      <c r="D29" s="46">
        <v>0</v>
      </c>
      <c r="E29" s="46">
        <v>0</v>
      </c>
      <c r="F29" s="46">
        <v>0</v>
      </c>
      <c r="G29" s="46">
        <v>0</v>
      </c>
      <c r="H29" s="46">
        <v>232.10893159156134</v>
      </c>
      <c r="I29" s="46">
        <v>217.67876546488742</v>
      </c>
      <c r="J29" s="46">
        <v>235.00907311324022</v>
      </c>
      <c r="K29" s="46">
        <v>209.05259040286887</v>
      </c>
      <c r="L29" s="46">
        <v>215.96763013868591</v>
      </c>
      <c r="M29" s="46">
        <v>194.19864253270549</v>
      </c>
      <c r="N29" s="46">
        <v>196.63121754264662</v>
      </c>
      <c r="O29" s="46">
        <v>184.60547068927664</v>
      </c>
      <c r="P29" s="46">
        <v>191.31844442929543</v>
      </c>
      <c r="Q29" s="46">
        <v>185.77239972901836</v>
      </c>
      <c r="R29" s="46">
        <v>192.23178668493532</v>
      </c>
      <c r="S29" s="46">
        <v>229.91372022686562</v>
      </c>
      <c r="T29" s="46">
        <v>241.56815025694806</v>
      </c>
      <c r="U29" s="46">
        <v>122.18611591175853</v>
      </c>
      <c r="V29" s="46">
        <v>132.08328299453225</v>
      </c>
      <c r="W29" s="46">
        <v>146.05406376965612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-3443.5239196427028</v>
      </c>
      <c r="D33" s="40">
        <v>-309.33527792334911</v>
      </c>
      <c r="E33" s="40">
        <v>-310.95656582919923</v>
      </c>
      <c r="F33" s="40">
        <v>-332.55540950378037</v>
      </c>
      <c r="G33" s="40">
        <v>-334.98408740121801</v>
      </c>
      <c r="H33" s="40">
        <v>-481.54124241699094</v>
      </c>
      <c r="I33" s="40">
        <v>-535.42182204901872</v>
      </c>
      <c r="J33" s="40">
        <v>-554.96606321491493</v>
      </c>
      <c r="K33" s="40">
        <v>-545.54090341785695</v>
      </c>
      <c r="L33" s="40">
        <v>-573.48723993331078</v>
      </c>
      <c r="M33" s="40">
        <v>-585.57414955178967</v>
      </c>
      <c r="N33" s="40">
        <v>-210.88999021830116</v>
      </c>
      <c r="O33" s="40">
        <v>-218.56371184644311</v>
      </c>
      <c r="P33" s="40">
        <v>-206.11748904049293</v>
      </c>
      <c r="Q33" s="40">
        <v>-202.99430394241307</v>
      </c>
      <c r="R33" s="40">
        <v>-51.452384334638751</v>
      </c>
      <c r="S33" s="40">
        <v>14.235509334225442</v>
      </c>
      <c r="T33" s="40">
        <v>14.363044080288141</v>
      </c>
      <c r="U33" s="40">
        <v>14.556664019808338</v>
      </c>
      <c r="V33" s="40">
        <v>14.625488699894227</v>
      </c>
      <c r="W33" s="40">
        <v>14.91629735935188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150.61742438259878</v>
      </c>
      <c r="D34" s="40">
        <v>10.419924578524762</v>
      </c>
      <c r="E34" s="40">
        <v>12.168284056337304</v>
      </c>
      <c r="F34" s="40">
        <v>14.290568064378022</v>
      </c>
      <c r="G34" s="40">
        <v>12.289715130549148</v>
      </c>
      <c r="H34" s="40">
        <v>12.888880012115166</v>
      </c>
      <c r="I34" s="40">
        <v>12.314521452609071</v>
      </c>
      <c r="J34" s="40">
        <v>13.151762791669046</v>
      </c>
      <c r="K34" s="40">
        <v>13.015435800884974</v>
      </c>
      <c r="L34" s="40">
        <v>12.793770346554894</v>
      </c>
      <c r="M34" s="40">
        <v>13.468183451355701</v>
      </c>
      <c r="N34" s="40">
        <v>14.243607360080329</v>
      </c>
      <c r="O34" s="40">
        <v>15.812225119413778</v>
      </c>
      <c r="P34" s="40">
        <v>13.976747538794262</v>
      </c>
      <c r="Q34" s="40">
        <v>15.923855272226076</v>
      </c>
      <c r="R34" s="40">
        <v>16.994600595312747</v>
      </c>
      <c r="S34" s="40">
        <v>17.36288436892178</v>
      </c>
      <c r="T34" s="40">
        <v>19.401003856936285</v>
      </c>
      <c r="U34" s="40">
        <v>19.70203146999047</v>
      </c>
      <c r="V34" s="40">
        <v>20.471558641948679</v>
      </c>
      <c r="W34" s="40">
        <v>20.322979870949894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870.69675037139143</v>
      </c>
      <c r="D36" s="40">
        <v>108.30345865099119</v>
      </c>
      <c r="E36" s="40">
        <v>108.96199228010509</v>
      </c>
      <c r="F36" s="40">
        <v>128.96156617977346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-55.533588910963452</v>
      </c>
      <c r="D38" s="40">
        <v>0.79605583853794049</v>
      </c>
      <c r="E38" s="40">
        <v>0.80709860907899722</v>
      </c>
      <c r="F38" s="40">
        <v>0.81693322659000389</v>
      </c>
      <c r="G38" s="40">
        <v>0.82993490731041875</v>
      </c>
      <c r="H38" s="40">
        <v>0.83444627739898281</v>
      </c>
      <c r="I38" s="40">
        <v>0.84889118828188104</v>
      </c>
      <c r="J38" s="40">
        <v>0.80864203422703296</v>
      </c>
      <c r="K38" s="40">
        <v>-35.614069030695319</v>
      </c>
      <c r="L38" s="40">
        <v>-35.494445320118885</v>
      </c>
      <c r="M38" s="40">
        <v>-35.485021550779109</v>
      </c>
      <c r="N38" s="40">
        <v>-35.473691622325063</v>
      </c>
      <c r="O38" s="40">
        <v>-35.565137837000123</v>
      </c>
      <c r="P38" s="40">
        <v>-35.421178353179855</v>
      </c>
      <c r="Q38" s="40">
        <v>15.098984927426345</v>
      </c>
      <c r="R38" s="40">
        <v>15.197312305552893</v>
      </c>
      <c r="S38" s="40">
        <v>14.898042854784904</v>
      </c>
      <c r="T38" s="40">
        <v>14.910971228273217</v>
      </c>
      <c r="U38" s="40">
        <v>29.366758162922721</v>
      </c>
      <c r="V38" s="40">
        <v>28.258278471234103</v>
      </c>
      <c r="W38" s="40">
        <v>31.517426814996675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3447.4423884577086</v>
      </c>
      <c r="D39" s="40">
        <v>247.50508890027817</v>
      </c>
      <c r="E39" s="40">
        <v>275.24734752566258</v>
      </c>
      <c r="F39" s="40">
        <v>291.02887742369103</v>
      </c>
      <c r="G39" s="40">
        <v>273.32374380177538</v>
      </c>
      <c r="H39" s="40">
        <v>277.37107310245051</v>
      </c>
      <c r="I39" s="40">
        <v>259.19133408626163</v>
      </c>
      <c r="J39" s="40">
        <v>285.53399651505657</v>
      </c>
      <c r="K39" s="40">
        <v>292.73974256055857</v>
      </c>
      <c r="L39" s="40">
        <v>302.94526665853977</v>
      </c>
      <c r="M39" s="40">
        <v>322.17383976855047</v>
      </c>
      <c r="N39" s="40">
        <v>342.13411763987102</v>
      </c>
      <c r="O39" s="40">
        <v>378.59231547509933</v>
      </c>
      <c r="P39" s="40">
        <v>343.34696616354336</v>
      </c>
      <c r="Q39" s="40">
        <v>387.30812234576757</v>
      </c>
      <c r="R39" s="40">
        <v>412.78808197483175</v>
      </c>
      <c r="S39" s="40">
        <v>423.34777223387931</v>
      </c>
      <c r="T39" s="40">
        <v>424.68188312377544</v>
      </c>
      <c r="U39" s="40">
        <v>452.47760882552109</v>
      </c>
      <c r="V39" s="40">
        <v>469.46969234233222</v>
      </c>
      <c r="W39" s="40">
        <v>509.43954468792907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72.476067854905637</v>
      </c>
      <c r="D40" s="40">
        <v>9.1683073802900115</v>
      </c>
      <c r="E40" s="40">
        <v>6.1995064683499965</v>
      </c>
      <c r="F40" s="40">
        <v>5.2371702436200014</v>
      </c>
      <c r="G40" s="40">
        <v>7.0478449534499905</v>
      </c>
      <c r="H40" s="40">
        <v>7.38316317494</v>
      </c>
      <c r="I40" s="40">
        <v>6.9221511632399997</v>
      </c>
      <c r="J40" s="40">
        <v>7.5104952225400012</v>
      </c>
      <c r="K40" s="40">
        <v>8.7007747127000048</v>
      </c>
      <c r="L40" s="40">
        <v>6.4984252743199953</v>
      </c>
      <c r="M40" s="40">
        <v>6.2170709668799997</v>
      </c>
      <c r="N40" s="40">
        <v>6.2496597950600101</v>
      </c>
      <c r="O40" s="40">
        <v>7.5986322903200012</v>
      </c>
      <c r="P40" s="40">
        <v>5.9434955791800066</v>
      </c>
      <c r="Q40" s="40">
        <v>6.7576757915799996</v>
      </c>
      <c r="R40" s="40">
        <v>7.1991386133000024</v>
      </c>
      <c r="S40" s="40">
        <v>6.4996043614199968</v>
      </c>
      <c r="T40" s="40">
        <v>4.833354593840002</v>
      </c>
      <c r="U40" s="40">
        <v>4.4989722610899987</v>
      </c>
      <c r="V40" s="40">
        <v>5.0282929575100042</v>
      </c>
      <c r="W40" s="40">
        <v>5.4068118934300013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16.304715731145276</v>
      </c>
      <c r="D41" s="40">
        <v>1.90205890317104</v>
      </c>
      <c r="E41" s="40">
        <v>0</v>
      </c>
      <c r="F41" s="40">
        <v>8.0243392517711793</v>
      </c>
      <c r="G41" s="40">
        <v>0</v>
      </c>
      <c r="H41" s="40">
        <v>0</v>
      </c>
      <c r="I41" s="40">
        <v>1.9131286775868199</v>
      </c>
      <c r="J41" s="40">
        <v>2.1748255441650599</v>
      </c>
      <c r="K41" s="40">
        <v>0.18592465573856001</v>
      </c>
      <c r="L41" s="40">
        <v>0.93639719560214008</v>
      </c>
      <c r="M41" s="40">
        <v>1.6219948983454699</v>
      </c>
      <c r="N41" s="40">
        <v>1.69435430743228</v>
      </c>
      <c r="O41" s="40">
        <v>2.0576004631906</v>
      </c>
      <c r="P41" s="40">
        <v>0.62091548475822989</v>
      </c>
      <c r="Q41" s="40">
        <v>0.16794863528948001</v>
      </c>
      <c r="R41" s="40">
        <v>1.28696731188997</v>
      </c>
      <c r="S41" s="40">
        <v>3.7805855325772302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102.98717478073563</v>
      </c>
      <c r="D43" s="50">
        <v>50.170068419487812</v>
      </c>
      <c r="E43" s="50">
        <v>39.313095826527466</v>
      </c>
      <c r="F43" s="50">
        <v>22.93242680574458</v>
      </c>
      <c r="G43" s="50">
        <v>2.4103755725014597</v>
      </c>
      <c r="H43" s="50">
        <v>0</v>
      </c>
      <c r="I43" s="50">
        <v>0</v>
      </c>
      <c r="J43" s="50">
        <v>0</v>
      </c>
      <c r="K43" s="50">
        <v>1.5570728115403698</v>
      </c>
      <c r="L43" s="50">
        <v>0</v>
      </c>
      <c r="M43" s="50">
        <v>1.0435647064479999E-2</v>
      </c>
      <c r="N43" s="50">
        <v>0</v>
      </c>
      <c r="O43" s="50">
        <v>0</v>
      </c>
      <c r="P43" s="50">
        <v>0</v>
      </c>
      <c r="Q43" s="50">
        <v>0</v>
      </c>
      <c r="R43" s="50">
        <v>0.22292348709146001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844.4852682365829</v>
      </c>
      <c r="D44" s="40">
        <v>0</v>
      </c>
      <c r="E44" s="40">
        <v>0</v>
      </c>
      <c r="F44" s="40">
        <v>0</v>
      </c>
      <c r="G44" s="40">
        <v>0</v>
      </c>
      <c r="H44" s="40">
        <v>50.990101070941037</v>
      </c>
      <c r="I44" s="40">
        <v>52.959521032402435</v>
      </c>
      <c r="J44" s="40">
        <v>63.376741946643193</v>
      </c>
      <c r="K44" s="40">
        <v>68.031963640534428</v>
      </c>
      <c r="L44" s="40">
        <v>72.385706125102246</v>
      </c>
      <c r="M44" s="40">
        <v>83.254401864163938</v>
      </c>
      <c r="N44" s="40">
        <v>96.429700957368411</v>
      </c>
      <c r="O44" s="40">
        <v>117.97208739097232</v>
      </c>
      <c r="P44" s="40">
        <v>113.9548463808714</v>
      </c>
      <c r="Q44" s="40">
        <v>140.31889440897788</v>
      </c>
      <c r="R44" s="40">
        <v>165.09033019628382</v>
      </c>
      <c r="S44" s="40">
        <v>187.79287754760875</v>
      </c>
      <c r="T44" s="40">
        <v>202.83896954983072</v>
      </c>
      <c r="U44" s="40">
        <v>225.77195412570296</v>
      </c>
      <c r="V44" s="40">
        <v>258.4507300769327</v>
      </c>
      <c r="W44" s="40">
        <v>284.26928201595763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4083.0365225584301</v>
      </c>
      <c r="D45" s="46">
        <v>389.7408236791789</v>
      </c>
      <c r="E45" s="46">
        <v>395.14873986891143</v>
      </c>
      <c r="F45" s="46">
        <v>394.65092345341111</v>
      </c>
      <c r="G45" s="46">
        <v>325.24428142447937</v>
      </c>
      <c r="H45" s="46">
        <v>213.51291398144491</v>
      </c>
      <c r="I45" s="46">
        <v>130.8059196763206</v>
      </c>
      <c r="J45" s="46">
        <v>129.41868097005874</v>
      </c>
      <c r="K45" s="46">
        <v>112.84867283131314</v>
      </c>
      <c r="L45" s="46">
        <v>79.028135721550044</v>
      </c>
      <c r="M45" s="46">
        <v>63.35488048109805</v>
      </c>
      <c r="N45" s="46">
        <v>443.28410594160948</v>
      </c>
      <c r="O45" s="46">
        <v>481.0731591279943</v>
      </c>
      <c r="P45" s="46">
        <v>423.73011529231945</v>
      </c>
      <c r="Q45" s="46">
        <v>546.57021780023979</v>
      </c>
      <c r="R45" s="46">
        <v>748.78915247943542</v>
      </c>
      <c r="S45" s="46">
        <v>817.98592204549016</v>
      </c>
      <c r="T45" s="46">
        <v>741.93272514511557</v>
      </c>
      <c r="U45" s="46">
        <v>799.20443715010992</v>
      </c>
      <c r="V45" s="46">
        <v>834.03032299380254</v>
      </c>
      <c r="W45" s="46">
        <v>899.897617673779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-6.1792067590897473</v>
      </c>
      <c r="D57" s="40">
        <v>0</v>
      </c>
      <c r="E57" s="40">
        <v>0</v>
      </c>
      <c r="F57" s="40">
        <v>-0.13894737844529997</v>
      </c>
      <c r="G57" s="40">
        <v>-0.30637039697880986</v>
      </c>
      <c r="H57" s="40">
        <v>-0.3328979577104999</v>
      </c>
      <c r="I57" s="40">
        <v>-0.35312436352557003</v>
      </c>
      <c r="J57" s="40">
        <v>-0.38317895024016008</v>
      </c>
      <c r="K57" s="40">
        <v>-0.4336430669987999</v>
      </c>
      <c r="L57" s="40">
        <v>-0.48858989674153996</v>
      </c>
      <c r="M57" s="40">
        <v>-0.53975933184937019</v>
      </c>
      <c r="N57" s="40">
        <v>-0.60078458642421961</v>
      </c>
      <c r="O57" s="40">
        <v>-0.68198818644564008</v>
      </c>
      <c r="P57" s="40">
        <v>-0.84265751909342002</v>
      </c>
      <c r="Q57" s="40">
        <v>-0.96117192020252995</v>
      </c>
      <c r="R57" s="40">
        <v>-1.1328187279239901</v>
      </c>
      <c r="S57" s="40">
        <v>-1.2861383654650109</v>
      </c>
      <c r="T57" s="40">
        <v>-1.5025494209222703</v>
      </c>
      <c r="U57" s="40">
        <v>-1.7586757989190793</v>
      </c>
      <c r="V57" s="40">
        <v>-1.9226053619129801</v>
      </c>
      <c r="W57" s="40">
        <v>-2.1364138141801905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13976.033018624801</v>
      </c>
      <c r="D58" s="46">
        <v>214.66342742274182</v>
      </c>
      <c r="E58" s="46">
        <v>213.19854251148149</v>
      </c>
      <c r="F58" s="46">
        <v>240.96613240175421</v>
      </c>
      <c r="G58" s="46">
        <v>476.21493348088535</v>
      </c>
      <c r="H58" s="46">
        <v>781.72883087411878</v>
      </c>
      <c r="I58" s="46">
        <v>1068.5417787452477</v>
      </c>
      <c r="J58" s="46">
        <v>1087.4281450635278</v>
      </c>
      <c r="K58" s="46">
        <v>1335.1580175841577</v>
      </c>
      <c r="L58" s="46">
        <v>1438.3341973352015</v>
      </c>
      <c r="M58" s="46">
        <v>1693.397183921961</v>
      </c>
      <c r="N58" s="46">
        <v>1842.8203944369113</v>
      </c>
      <c r="O58" s="46">
        <v>1968.9882853016809</v>
      </c>
      <c r="P58" s="46">
        <v>2297.0384321566876</v>
      </c>
      <c r="Q58" s="46">
        <v>2239.2190505915864</v>
      </c>
      <c r="R58" s="46">
        <v>2236.5613525937688</v>
      </c>
      <c r="S58" s="46">
        <v>2258.4317729755176</v>
      </c>
      <c r="T58" s="46">
        <v>2593.555788821955</v>
      </c>
      <c r="U58" s="46">
        <v>2895.549812107296</v>
      </c>
      <c r="V58" s="46">
        <v>2925.6421198394601</v>
      </c>
      <c r="W58" s="46">
        <v>3250.0115439090673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-4107.1741358491754</v>
      </c>
      <c r="D70" s="50">
        <v>-273.127435070719</v>
      </c>
      <c r="E70" s="50">
        <v>-248.67230459323943</v>
      </c>
      <c r="F70" s="50">
        <v>-268.02512022849197</v>
      </c>
      <c r="G70" s="50">
        <v>-310.90995027895332</v>
      </c>
      <c r="H70" s="50">
        <v>-345.10681848524126</v>
      </c>
      <c r="I70" s="50">
        <v>-380.00010222554408</v>
      </c>
      <c r="J70" s="50">
        <v>-423.82544198870806</v>
      </c>
      <c r="K70" s="50">
        <v>-431.51582486720446</v>
      </c>
      <c r="L70" s="50">
        <v>-430.65454097075065</v>
      </c>
      <c r="M70" s="50">
        <v>-450.47511528626859</v>
      </c>
      <c r="N70" s="50">
        <v>-475.13887771969496</v>
      </c>
      <c r="O70" s="50">
        <v>-474.0467046781597</v>
      </c>
      <c r="P70" s="50">
        <v>-459.35557800028948</v>
      </c>
      <c r="Q70" s="50">
        <v>-449.72150716713293</v>
      </c>
      <c r="R70" s="50">
        <v>-467.08604661037867</v>
      </c>
      <c r="S70" s="50">
        <v>-464.62527478005944</v>
      </c>
      <c r="T70" s="50">
        <v>-466.05928365141295</v>
      </c>
      <c r="U70" s="50">
        <v>-441.89520779468711</v>
      </c>
      <c r="V70" s="50">
        <v>-420.30056206914804</v>
      </c>
      <c r="W70" s="50">
        <v>-525.10556921932937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1249.7020257886061</v>
      </c>
      <c r="D71" s="50">
        <v>80.009050680828466</v>
      </c>
      <c r="E71" s="50">
        <v>67.754723122716271</v>
      </c>
      <c r="F71" s="50">
        <v>74.079498694059211</v>
      </c>
      <c r="G71" s="50">
        <v>68.33096595156124</v>
      </c>
      <c r="H71" s="50">
        <v>77.356826506420148</v>
      </c>
      <c r="I71" s="50">
        <v>63.710889671369216</v>
      </c>
      <c r="J71" s="50">
        <v>69.171952213170044</v>
      </c>
      <c r="K71" s="50">
        <v>77.08973352930424</v>
      </c>
      <c r="L71" s="50">
        <v>97.334851103288727</v>
      </c>
      <c r="M71" s="50">
        <v>102.86596259935331</v>
      </c>
      <c r="N71" s="50">
        <v>118.16385890857249</v>
      </c>
      <c r="O71" s="50">
        <v>122.27120334133805</v>
      </c>
      <c r="P71" s="50">
        <v>130.1383485611446</v>
      </c>
      <c r="Q71" s="50">
        <v>151.11989446830552</v>
      </c>
      <c r="R71" s="50">
        <v>173.20671361364242</v>
      </c>
      <c r="S71" s="50">
        <v>200.04094397980359</v>
      </c>
      <c r="T71" s="50">
        <v>235.26789699137376</v>
      </c>
      <c r="U71" s="50">
        <v>291.11799561068608</v>
      </c>
      <c r="V71" s="50">
        <v>315.88269251860322</v>
      </c>
      <c r="W71" s="50">
        <v>367.7168953503662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-2857.4721100605693</v>
      </c>
      <c r="D72" s="46">
        <v>-193.11838438989054</v>
      </c>
      <c r="E72" s="46">
        <v>-180.91758147052315</v>
      </c>
      <c r="F72" s="46">
        <v>-193.94562153443275</v>
      </c>
      <c r="G72" s="46">
        <v>-242.57898432739208</v>
      </c>
      <c r="H72" s="46">
        <v>-267.74999197882113</v>
      </c>
      <c r="I72" s="46">
        <v>-316.28921255417487</v>
      </c>
      <c r="J72" s="46">
        <v>-354.65348977553799</v>
      </c>
      <c r="K72" s="46">
        <v>-354.42609133790023</v>
      </c>
      <c r="L72" s="46">
        <v>-333.31968986746193</v>
      </c>
      <c r="M72" s="46">
        <v>-347.60915268691531</v>
      </c>
      <c r="N72" s="46">
        <v>-356.97501881112248</v>
      </c>
      <c r="O72" s="46">
        <v>-351.77550133682166</v>
      </c>
      <c r="P72" s="46">
        <v>-329.21722943914489</v>
      </c>
      <c r="Q72" s="46">
        <v>-298.60161269882741</v>
      </c>
      <c r="R72" s="46">
        <v>-293.87933299673625</v>
      </c>
      <c r="S72" s="46">
        <v>-264.58433080025588</v>
      </c>
      <c r="T72" s="46">
        <v>-230.79138666003919</v>
      </c>
      <c r="U72" s="46">
        <v>-150.77721218400103</v>
      </c>
      <c r="V72" s="46">
        <v>-104.41786955054482</v>
      </c>
      <c r="W72" s="46">
        <v>-157.38867386896317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26298.809084404387</v>
      </c>
      <c r="D79" s="60">
        <v>1296.8643210924756</v>
      </c>
      <c r="E79" s="60">
        <v>1329.9620661075478</v>
      </c>
      <c r="F79" s="60">
        <v>1357.8530556584458</v>
      </c>
      <c r="G79" s="60">
        <v>1547.3722304370679</v>
      </c>
      <c r="H79" s="60">
        <v>1844.6233539250218</v>
      </c>
      <c r="I79" s="60">
        <v>2083.7808908506195</v>
      </c>
      <c r="J79" s="60">
        <v>1966.5580039630756</v>
      </c>
      <c r="K79" s="60">
        <v>2162.1432583708597</v>
      </c>
      <c r="L79" s="60">
        <v>2212.33182005137</v>
      </c>
      <c r="M79" s="60">
        <v>2431.288726750126</v>
      </c>
      <c r="N79" s="60">
        <v>2939.4565100790405</v>
      </c>
      <c r="O79" s="60">
        <v>3123.7935878284566</v>
      </c>
      <c r="P79" s="60">
        <v>3455.8772049186587</v>
      </c>
      <c r="Q79" s="60">
        <v>3634.3794940583944</v>
      </c>
      <c r="R79" s="60">
        <v>3784.0093613357167</v>
      </c>
      <c r="S79" s="60">
        <v>3981.0353787201648</v>
      </c>
      <c r="T79" s="60">
        <v>4345.8732137952093</v>
      </c>
      <c r="U79" s="60">
        <v>4617.567506420266</v>
      </c>
      <c r="V79" s="60">
        <v>4633.3023315430082</v>
      </c>
      <c r="W79" s="60">
        <v>5122.5481244965767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19201.73860354281</v>
      </c>
      <c r="D80" s="40">
        <v>499.68735363542396</v>
      </c>
      <c r="E80" s="40">
        <v>541.87480974846153</v>
      </c>
      <c r="F80" s="40">
        <v>577.70793881995837</v>
      </c>
      <c r="G80" s="40">
        <v>932.37672382785195</v>
      </c>
      <c r="H80" s="40">
        <v>1228.1064807202636</v>
      </c>
      <c r="I80" s="40">
        <v>1789.8161704712966</v>
      </c>
      <c r="J80" s="40">
        <v>1560.8348224549261</v>
      </c>
      <c r="K80" s="40">
        <v>1862.9044872036968</v>
      </c>
      <c r="L80" s="40">
        <v>1878.9714508280188</v>
      </c>
      <c r="M80" s="40">
        <v>2218.1223339226153</v>
      </c>
      <c r="N80" s="40">
        <v>2312.4471997294868</v>
      </c>
      <c r="O80" s="40">
        <v>2478.2777580958796</v>
      </c>
      <c r="P80" s="40">
        <v>2834.4247886336466</v>
      </c>
      <c r="Q80" s="40">
        <v>2797.9562590571154</v>
      </c>
      <c r="R80" s="40">
        <v>2802.0349221106626</v>
      </c>
      <c r="S80" s="40">
        <v>2840.5861556112063</v>
      </c>
      <c r="T80" s="40">
        <v>3288.0356475099516</v>
      </c>
      <c r="U80" s="40">
        <v>3701.118122709674</v>
      </c>
      <c r="V80" s="40">
        <v>3476.870325775847</v>
      </c>
      <c r="W80" s="40">
        <v>3966.7306363965317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7527.070390248924</v>
      </c>
      <c r="D81" s="40">
        <v>797.17696745705155</v>
      </c>
      <c r="E81" s="40">
        <v>788.09150558672661</v>
      </c>
      <c r="F81" s="40">
        <v>780.26545177165053</v>
      </c>
      <c r="G81" s="40">
        <v>666.95678097289294</v>
      </c>
      <c r="H81" s="40">
        <v>645.43664317021137</v>
      </c>
      <c r="I81" s="40">
        <v>446.58157960932033</v>
      </c>
      <c r="J81" s="40">
        <v>434.85886034236069</v>
      </c>
      <c r="K81" s="40">
        <v>369.77285875963923</v>
      </c>
      <c r="L81" s="40">
        <v>374.86623070522751</v>
      </c>
      <c r="M81" s="40">
        <v>279.21963368426003</v>
      </c>
      <c r="N81" s="40">
        <v>656.47361475936566</v>
      </c>
      <c r="O81" s="40">
        <v>675.05834949160658</v>
      </c>
      <c r="P81" s="40">
        <v>651.07314797341814</v>
      </c>
      <c r="Q81" s="40">
        <v>795.13880625225795</v>
      </c>
      <c r="R81" s="40">
        <v>1011.751595105135</v>
      </c>
      <c r="S81" s="40">
        <v>1170.3045909175853</v>
      </c>
      <c r="T81" s="40">
        <v>1150.9013125800614</v>
      </c>
      <c r="U81" s="40">
        <v>1074.7708948936015</v>
      </c>
      <c r="V81" s="40">
        <v>1186.4058957476552</v>
      </c>
      <c r="W81" s="40">
        <v>1228.6524628893949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26648.175073173919</v>
      </c>
      <c r="D84" s="63"/>
      <c r="E84" s="64">
        <v>349.36598876953127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17392.049863750421</v>
      </c>
      <c r="D88" s="67">
        <v>7447.0213945631585</v>
      </c>
      <c r="E88" s="67">
        <v>5204.398387121033</v>
      </c>
      <c r="F88" s="67">
        <v>4374.2812508123097</v>
      </c>
      <c r="G88" s="67">
        <v>277.25461188705009</v>
      </c>
      <c r="H88" s="67">
        <v>89.094219366870036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246912.54598381629</v>
      </c>
      <c r="D89" s="67">
        <v>23909.269394852432</v>
      </c>
      <c r="E89" s="67">
        <v>24980.293270026625</v>
      </c>
      <c r="F89" s="67">
        <v>24222.878452289973</v>
      </c>
      <c r="G89" s="67">
        <v>27288.002397812794</v>
      </c>
      <c r="H89" s="67">
        <v>20550.284443943397</v>
      </c>
      <c r="I89" s="67">
        <v>17309.311411168987</v>
      </c>
      <c r="J89" s="67">
        <v>16682.683979966019</v>
      </c>
      <c r="K89" s="67">
        <v>13831.517468003025</v>
      </c>
      <c r="L89" s="67">
        <v>12887.985026996566</v>
      </c>
      <c r="M89" s="67">
        <v>10294.575612140839</v>
      </c>
      <c r="N89" s="67">
        <v>9274.317643953369</v>
      </c>
      <c r="O89" s="67">
        <v>7732.6571033876662</v>
      </c>
      <c r="P89" s="67">
        <v>7100.609619850934</v>
      </c>
      <c r="Q89" s="67">
        <v>6110.1560830483359</v>
      </c>
      <c r="R89" s="67">
        <v>5604.1450038983157</v>
      </c>
      <c r="S89" s="67">
        <v>5965.0731463285756</v>
      </c>
      <c r="T89" s="67">
        <v>5620.6067303931559</v>
      </c>
      <c r="U89" s="67">
        <v>2594.3694279215711</v>
      </c>
      <c r="V89" s="67">
        <v>2492.3809531487709</v>
      </c>
      <c r="W89" s="67">
        <v>2461.4288146849512</v>
      </c>
    </row>
    <row r="90" spans="1:28" ht="15.75" x14ac:dyDescent="0.25">
      <c r="B90" s="44" t="s">
        <v>78</v>
      </c>
      <c r="C90" s="67">
        <v>147018.73228266256</v>
      </c>
      <c r="D90" s="67">
        <v>2429.8974758683789</v>
      </c>
      <c r="E90" s="67">
        <v>2917.9657099715587</v>
      </c>
      <c r="F90" s="67">
        <v>3429.3540812666688</v>
      </c>
      <c r="G90" s="67">
        <v>3975.8133577267199</v>
      </c>
      <c r="H90" s="67">
        <v>4464.6756844497904</v>
      </c>
      <c r="I90" s="67">
        <v>4917.8433886866405</v>
      </c>
      <c r="J90" s="67">
        <v>5482.5489263930085</v>
      </c>
      <c r="K90" s="67">
        <v>6103.3882713965613</v>
      </c>
      <c r="L90" s="67">
        <v>6731.248753888698</v>
      </c>
      <c r="M90" s="67">
        <v>7359.0366240120684</v>
      </c>
      <c r="N90" s="67">
        <v>7907.8337457645957</v>
      </c>
      <c r="O90" s="67">
        <v>8409.7085695664955</v>
      </c>
      <c r="P90" s="67">
        <v>8828.6173891994222</v>
      </c>
      <c r="Q90" s="67">
        <v>9289.2241442012</v>
      </c>
      <c r="R90" s="67">
        <v>9732.8857613710024</v>
      </c>
      <c r="S90" s="67">
        <v>9986.1000018894956</v>
      </c>
      <c r="T90" s="67">
        <v>10422.931264008519</v>
      </c>
      <c r="U90" s="67">
        <v>11033.241539617837</v>
      </c>
      <c r="V90" s="67">
        <v>11569.645823418618</v>
      </c>
      <c r="W90" s="67">
        <v>12026.771769965264</v>
      </c>
    </row>
    <row r="91" spans="1:28" ht="15.75" x14ac:dyDescent="0.25">
      <c r="B91" s="44" t="s">
        <v>79</v>
      </c>
      <c r="C91" s="67">
        <v>32362.570349245641</v>
      </c>
      <c r="D91" s="67">
        <v>1441.3031694716265</v>
      </c>
      <c r="E91" s="67">
        <v>1684.527154519305</v>
      </c>
      <c r="F91" s="67">
        <v>2596.9544610768044</v>
      </c>
      <c r="G91" s="67">
        <v>3062.7823242049335</v>
      </c>
      <c r="H91" s="67">
        <v>2434.2425114088519</v>
      </c>
      <c r="I91" s="67">
        <v>2264.4397324219221</v>
      </c>
      <c r="J91" s="67">
        <v>2228.7913544263424</v>
      </c>
      <c r="K91" s="67">
        <v>2212.9949148515916</v>
      </c>
      <c r="L91" s="67">
        <v>2148.8238633352421</v>
      </c>
      <c r="M91" s="67">
        <v>1655.8914458381719</v>
      </c>
      <c r="N91" s="67">
        <v>1204.0399520261121</v>
      </c>
      <c r="O91" s="67">
        <v>1185.1010231452117</v>
      </c>
      <c r="P91" s="67">
        <v>1172.1354900709425</v>
      </c>
      <c r="Q91" s="67">
        <v>1159.7679437714319</v>
      </c>
      <c r="R91" s="67">
        <v>1145.4971881378422</v>
      </c>
      <c r="S91" s="67">
        <v>1131.5210844340725</v>
      </c>
      <c r="T91" s="67">
        <v>924.70087031678236</v>
      </c>
      <c r="U91" s="67">
        <v>914.1694140880727</v>
      </c>
      <c r="V91" s="67">
        <v>904.00053706313145</v>
      </c>
      <c r="W91" s="67">
        <v>890.88591463725197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224626.7135946317</v>
      </c>
      <c r="D93" s="67">
        <v>10111.751767314317</v>
      </c>
      <c r="E93" s="67">
        <v>11549.208790054132</v>
      </c>
      <c r="F93" s="67">
        <v>13231.677689536582</v>
      </c>
      <c r="G93" s="67">
        <v>11010.957484316796</v>
      </c>
      <c r="H93" s="67">
        <v>11263.294597025249</v>
      </c>
      <c r="I93" s="67">
        <v>10448.351499757959</v>
      </c>
      <c r="J93" s="67">
        <v>11085.736522197445</v>
      </c>
      <c r="K93" s="67">
        <v>10708.246504918321</v>
      </c>
      <c r="L93" s="67">
        <v>10392.724880936328</v>
      </c>
      <c r="M93" s="67">
        <v>10655.021377993904</v>
      </c>
      <c r="N93" s="67">
        <v>11009.071408848893</v>
      </c>
      <c r="O93" s="67">
        <v>11866.372056967108</v>
      </c>
      <c r="P93" s="67">
        <v>10300.728836085807</v>
      </c>
      <c r="Q93" s="67">
        <v>11248.719636462301</v>
      </c>
      <c r="R93" s="67">
        <v>11753.668810496596</v>
      </c>
      <c r="S93" s="67">
        <v>11920.554162767108</v>
      </c>
      <c r="T93" s="67">
        <v>11589.293974225013</v>
      </c>
      <c r="U93" s="67">
        <v>11444.418951752892</v>
      </c>
      <c r="V93" s="67">
        <v>11669.277802286924</v>
      </c>
      <c r="W93" s="67">
        <v>11367.636840687996</v>
      </c>
    </row>
    <row r="94" spans="1:28" ht="15.75" x14ac:dyDescent="0.25">
      <c r="B94" s="44" t="s">
        <v>82</v>
      </c>
      <c r="C94" s="67">
        <v>205842.91610468714</v>
      </c>
      <c r="D94" s="67">
        <v>1222.8199867358899</v>
      </c>
      <c r="E94" s="67">
        <v>1271.12004083277</v>
      </c>
      <c r="F94" s="67">
        <v>1467.39725131416</v>
      </c>
      <c r="G94" s="67">
        <v>5600.4745714708415</v>
      </c>
      <c r="H94" s="67">
        <v>6777.4283614624037</v>
      </c>
      <c r="I94" s="67">
        <v>8354.1335574929526</v>
      </c>
      <c r="J94" s="67">
        <v>8343.6190907480031</v>
      </c>
      <c r="K94" s="67">
        <v>8634.307486925054</v>
      </c>
      <c r="L94" s="67">
        <v>8754.867892826951</v>
      </c>
      <c r="M94" s="67">
        <v>10089.851263384033</v>
      </c>
      <c r="N94" s="67">
        <v>11246.403167435368</v>
      </c>
      <c r="O94" s="67">
        <v>11222.169552296142</v>
      </c>
      <c r="P94" s="67">
        <v>14291.011053566877</v>
      </c>
      <c r="Q94" s="67">
        <v>14273.458258743511</v>
      </c>
      <c r="R94" s="67">
        <v>14252.723686065361</v>
      </c>
      <c r="S94" s="67">
        <v>14227.759268378708</v>
      </c>
      <c r="T94" s="67">
        <v>16399.917043722173</v>
      </c>
      <c r="U94" s="67">
        <v>16397.065515547001</v>
      </c>
      <c r="V94" s="67">
        <v>16372.427149464469</v>
      </c>
      <c r="W94" s="67">
        <v>16643.96190627445</v>
      </c>
    </row>
    <row r="95" spans="1:28" ht="15.75" x14ac:dyDescent="0.25">
      <c r="B95" s="44" t="s">
        <v>83</v>
      </c>
      <c r="C95" s="67">
        <v>362822.83927330474</v>
      </c>
      <c r="D95" s="67">
        <v>9170.7579791436765</v>
      </c>
      <c r="E95" s="67">
        <v>9224.3060127233293</v>
      </c>
      <c r="F95" s="67">
        <v>9704.4009191994191</v>
      </c>
      <c r="G95" s="67">
        <v>10015.567899831916</v>
      </c>
      <c r="H95" s="67">
        <v>15855.306434818811</v>
      </c>
      <c r="I95" s="67">
        <v>18279.828817266331</v>
      </c>
      <c r="J95" s="67">
        <v>18288.980997546831</v>
      </c>
      <c r="K95" s="67">
        <v>18386.895798892434</v>
      </c>
      <c r="L95" s="67">
        <v>18345.069994225945</v>
      </c>
      <c r="M95" s="67">
        <v>20171.315200105575</v>
      </c>
      <c r="N95" s="67">
        <v>20179.091185342804</v>
      </c>
      <c r="O95" s="67">
        <v>21711.479408181891</v>
      </c>
      <c r="P95" s="67">
        <v>21609.158311375973</v>
      </c>
      <c r="Q95" s="67">
        <v>21630.269569629643</v>
      </c>
      <c r="R95" s="67">
        <v>21640.980052384264</v>
      </c>
      <c r="S95" s="67">
        <v>21750.744225147493</v>
      </c>
      <c r="T95" s="67">
        <v>21662.386205396284</v>
      </c>
      <c r="U95" s="67">
        <v>21661.383093462191</v>
      </c>
      <c r="V95" s="67">
        <v>21660.215270222874</v>
      </c>
      <c r="W95" s="67">
        <v>21874.701898407082</v>
      </c>
    </row>
    <row r="96" spans="1:28" ht="15.75" x14ac:dyDescent="0.25">
      <c r="B96" s="44" t="s">
        <v>84</v>
      </c>
      <c r="C96" s="67">
        <v>106103.31257556455</v>
      </c>
      <c r="D96" s="67">
        <v>3766.835665155324</v>
      </c>
      <c r="E96" s="67">
        <v>3775.8188451007918</v>
      </c>
      <c r="F96" s="67">
        <v>3306.9700519107359</v>
      </c>
      <c r="G96" s="67">
        <v>3089.8771403217697</v>
      </c>
      <c r="H96" s="67">
        <v>2942.3021658340376</v>
      </c>
      <c r="I96" s="67">
        <v>2970.8259051504906</v>
      </c>
      <c r="J96" s="67">
        <v>2989.7103941465075</v>
      </c>
      <c r="K96" s="67">
        <v>5801.5819244912882</v>
      </c>
      <c r="L96" s="67">
        <v>5790.028646243818</v>
      </c>
      <c r="M96" s="67">
        <v>5758.4340678937078</v>
      </c>
      <c r="N96" s="67">
        <v>5725.4801422346773</v>
      </c>
      <c r="O96" s="67">
        <v>5759.8874593956898</v>
      </c>
      <c r="P96" s="67">
        <v>5768.3135114849565</v>
      </c>
      <c r="Q96" s="67">
        <v>5729.5638155483766</v>
      </c>
      <c r="R96" s="67">
        <v>5728.935177381737</v>
      </c>
      <c r="S96" s="67">
        <v>5714.4912091131082</v>
      </c>
      <c r="T96" s="67">
        <v>5750.4250224605776</v>
      </c>
      <c r="U96" s="67">
        <v>8297.3273722869289</v>
      </c>
      <c r="V96" s="67">
        <v>8282.2564305368069</v>
      </c>
      <c r="W96" s="67">
        <v>9154.2476288732123</v>
      </c>
    </row>
    <row r="97" spans="2:23" ht="15.75" x14ac:dyDescent="0.25">
      <c r="B97" s="45" t="s">
        <v>17</v>
      </c>
      <c r="C97" s="46">
        <v>1416252.8129559692</v>
      </c>
      <c r="D97" s="67">
        <v>65235.474466951615</v>
      </c>
      <c r="E97" s="67">
        <v>66218.854862310531</v>
      </c>
      <c r="F97" s="67">
        <v>67717.457766525869</v>
      </c>
      <c r="G97" s="67">
        <v>69388.11345811405</v>
      </c>
      <c r="H97" s="67">
        <v>69400.45842511348</v>
      </c>
      <c r="I97" s="67">
        <v>69515.220197492526</v>
      </c>
      <c r="J97" s="67">
        <v>69820.790319532694</v>
      </c>
      <c r="K97" s="67">
        <v>70360.912921347161</v>
      </c>
      <c r="L97" s="67">
        <v>69510.432407523753</v>
      </c>
      <c r="M97" s="67">
        <v>70394.222258423892</v>
      </c>
      <c r="N97" s="67">
        <v>70930.567669121519</v>
      </c>
      <c r="O97" s="67">
        <v>72059.237511174986</v>
      </c>
      <c r="P97" s="67">
        <v>72738.073604585996</v>
      </c>
      <c r="Q97" s="67">
        <v>72812.539375157416</v>
      </c>
      <c r="R97" s="67">
        <v>73188.41420377203</v>
      </c>
      <c r="S97" s="67">
        <v>73323.254436256204</v>
      </c>
      <c r="T97" s="67">
        <v>73024.988072587294</v>
      </c>
      <c r="U97" s="67">
        <v>72893.652255221314</v>
      </c>
      <c r="V97" s="67">
        <v>73206.296805214952</v>
      </c>
      <c r="W97" s="67">
        <v>74513.851939541884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956F-64A6-4D34-814F-181BE691EE51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99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374.43350116284597</v>
      </c>
      <c r="D20" s="40">
        <v>172.90648887207615</v>
      </c>
      <c r="E20" s="40">
        <v>95.612194841840775</v>
      </c>
      <c r="F20" s="40">
        <v>101.13960101607054</v>
      </c>
      <c r="G20" s="40">
        <v>24.277608307449636</v>
      </c>
      <c r="H20" s="40">
        <v>18.341688089926567</v>
      </c>
      <c r="I20" s="40">
        <v>4.18753542859187</v>
      </c>
      <c r="J20" s="40">
        <v>4.5175135633168004</v>
      </c>
      <c r="K20" s="40">
        <v>9.5264163992255089</v>
      </c>
      <c r="L20" s="40">
        <v>2.4628056673206902</v>
      </c>
      <c r="M20" s="40">
        <v>0.50067252463073009</v>
      </c>
      <c r="N20" s="40">
        <v>3.4333489053450003E-2</v>
      </c>
      <c r="O20" s="40">
        <v>1.6798503204679998E-2</v>
      </c>
      <c r="P20" s="40">
        <v>0</v>
      </c>
      <c r="Q20" s="40">
        <v>0</v>
      </c>
      <c r="R20" s="40">
        <v>0</v>
      </c>
      <c r="S20" s="40">
        <v>0</v>
      </c>
      <c r="T20" s="40">
        <v>4.6190979779158807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18.250052259127454</v>
      </c>
      <c r="D21" s="40">
        <v>3.6788360570799994</v>
      </c>
      <c r="E21" s="40">
        <v>4.0961500642299997</v>
      </c>
      <c r="F21" s="40">
        <v>4.2643741155499999</v>
      </c>
      <c r="G21" s="40">
        <v>2.5458417595899996</v>
      </c>
      <c r="H21" s="40">
        <v>2.0879692483599999</v>
      </c>
      <c r="I21" s="40">
        <v>1.3811464980199999</v>
      </c>
      <c r="J21" s="40">
        <v>2.09288516194</v>
      </c>
      <c r="K21" s="40">
        <v>2.1561984755700001</v>
      </c>
      <c r="L21" s="40">
        <v>0.64536344497999998</v>
      </c>
      <c r="M21" s="40">
        <v>0.28765763848999998</v>
      </c>
      <c r="N21" s="40">
        <v>1.3145437120000001E-2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0.82529351807000007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4569.9455499189589</v>
      </c>
      <c r="D22" s="40">
        <v>402.93421178058907</v>
      </c>
      <c r="E22" s="40">
        <v>419.6890756061901</v>
      </c>
      <c r="F22" s="40">
        <v>420.66955939606191</v>
      </c>
      <c r="G22" s="40">
        <v>514.13145623494336</v>
      </c>
      <c r="H22" s="40">
        <v>509.67382849144155</v>
      </c>
      <c r="I22" s="40">
        <v>475.15852327262877</v>
      </c>
      <c r="J22" s="40">
        <v>484.25186553813114</v>
      </c>
      <c r="K22" s="40">
        <v>439.24381596099897</v>
      </c>
      <c r="L22" s="40">
        <v>457.7550018856362</v>
      </c>
      <c r="M22" s="40">
        <v>425.74378824081873</v>
      </c>
      <c r="N22" s="40">
        <v>433.36120369589179</v>
      </c>
      <c r="O22" s="40">
        <v>437.49585237452658</v>
      </c>
      <c r="P22" s="40">
        <v>424.08430111937918</v>
      </c>
      <c r="Q22" s="40">
        <v>437.54826635922097</v>
      </c>
      <c r="R22" s="40">
        <v>442.96950293836699</v>
      </c>
      <c r="S22" s="40">
        <v>463.48890037717962</v>
      </c>
      <c r="T22" s="40">
        <v>371.12700331359804</v>
      </c>
      <c r="U22" s="40">
        <v>207.74843115977461</v>
      </c>
      <c r="V22" s="40">
        <v>212.67420320106416</v>
      </c>
      <c r="W22" s="40">
        <v>183.8917318697346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122.68591792811787</v>
      </c>
      <c r="D23" s="40">
        <v>13.416943379579999</v>
      </c>
      <c r="E23" s="40">
        <v>14.653812685130001</v>
      </c>
      <c r="F23" s="40">
        <v>14.175270462139999</v>
      </c>
      <c r="G23" s="40">
        <v>15.749668833200001</v>
      </c>
      <c r="H23" s="40">
        <v>13.760171403839999</v>
      </c>
      <c r="I23" s="40">
        <v>12.793148874589997</v>
      </c>
      <c r="J23" s="40">
        <v>12.906806386060003</v>
      </c>
      <c r="K23" s="40">
        <v>9.6811790337400012</v>
      </c>
      <c r="L23" s="40">
        <v>8.8264504270500002</v>
      </c>
      <c r="M23" s="40">
        <v>9.55222484972</v>
      </c>
      <c r="N23" s="40">
        <v>9.792449246670003</v>
      </c>
      <c r="O23" s="40">
        <v>9.8630267691599975</v>
      </c>
      <c r="P23" s="40">
        <v>10.147118238900001</v>
      </c>
      <c r="Q23" s="40">
        <v>10.003490499569999</v>
      </c>
      <c r="R23" s="40">
        <v>9.961626004730002</v>
      </c>
      <c r="S23" s="40">
        <v>10.35428409909</v>
      </c>
      <c r="T23" s="40">
        <v>8.3850350311700002</v>
      </c>
      <c r="U23" s="40">
        <v>5.3994962089299987</v>
      </c>
      <c r="V23" s="40">
        <v>5.2928998310099988</v>
      </c>
      <c r="W23" s="40">
        <v>4.5184196634099987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5085.3150212690507</v>
      </c>
      <c r="D24" s="46">
        <v>592.93648008932519</v>
      </c>
      <c r="E24" s="46">
        <v>534.05123319739084</v>
      </c>
      <c r="F24" s="46">
        <v>540.24880498982247</v>
      </c>
      <c r="G24" s="46">
        <v>556.70457513518295</v>
      </c>
      <c r="H24" s="46">
        <v>543.86365723356812</v>
      </c>
      <c r="I24" s="46">
        <v>493.52035407383062</v>
      </c>
      <c r="J24" s="46">
        <v>503.76907064944794</v>
      </c>
      <c r="K24" s="46">
        <v>460.60760986953449</v>
      </c>
      <c r="L24" s="46">
        <v>469.68962142498691</v>
      </c>
      <c r="M24" s="46">
        <v>436.08434325365948</v>
      </c>
      <c r="N24" s="46">
        <v>443.20113186873522</v>
      </c>
      <c r="O24" s="46">
        <v>447.37567764689123</v>
      </c>
      <c r="P24" s="46">
        <v>434.2314193582792</v>
      </c>
      <c r="Q24" s="46">
        <v>447.55175685879095</v>
      </c>
      <c r="R24" s="46">
        <v>452.93112894309701</v>
      </c>
      <c r="S24" s="46">
        <v>473.84318447626964</v>
      </c>
      <c r="T24" s="46">
        <v>384.95642984075391</v>
      </c>
      <c r="U24" s="46">
        <v>213.14792736870461</v>
      </c>
      <c r="V24" s="46">
        <v>217.96710303207416</v>
      </c>
      <c r="W24" s="46">
        <v>188.41015153314459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-3440.6733435743972</v>
      </c>
      <c r="D33" s="40">
        <v>-309.35729006498684</v>
      </c>
      <c r="E33" s="40">
        <v>-310.94249361520406</v>
      </c>
      <c r="F33" s="40">
        <v>-332.48227753362482</v>
      </c>
      <c r="G33" s="40">
        <v>-334.74892970229354</v>
      </c>
      <c r="H33" s="40">
        <v>-480.42889881801131</v>
      </c>
      <c r="I33" s="40">
        <v>-534.16387370321411</v>
      </c>
      <c r="J33" s="40">
        <v>-553.48256001466598</v>
      </c>
      <c r="K33" s="40">
        <v>-545.16657393414425</v>
      </c>
      <c r="L33" s="40">
        <v>-573.48723993331078</v>
      </c>
      <c r="M33" s="40">
        <v>-585.59752595965813</v>
      </c>
      <c r="N33" s="40">
        <v>-210.94518950130288</v>
      </c>
      <c r="O33" s="40">
        <v>-218.60745002000411</v>
      </c>
      <c r="P33" s="40">
        <v>-206.16275345296296</v>
      </c>
      <c r="Q33" s="40">
        <v>-203.04521390718759</v>
      </c>
      <c r="R33" s="40">
        <v>-51.514594539694144</v>
      </c>
      <c r="S33" s="40">
        <v>14.163063633926059</v>
      </c>
      <c r="T33" s="40">
        <v>14.31599407111058</v>
      </c>
      <c r="U33" s="40">
        <v>14.535231526039027</v>
      </c>
      <c r="V33" s="40">
        <v>14.602663922250159</v>
      </c>
      <c r="W33" s="40">
        <v>14.915270371662027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110.52251653664263</v>
      </c>
      <c r="D34" s="40">
        <v>11.336827286559915</v>
      </c>
      <c r="E34" s="40">
        <v>14.145579669990378</v>
      </c>
      <c r="F34" s="40">
        <v>15.517302565363401</v>
      </c>
      <c r="G34" s="40">
        <v>14.832321827632153</v>
      </c>
      <c r="H34" s="40">
        <v>10.168388184528478</v>
      </c>
      <c r="I34" s="40">
        <v>7.9527916720064624</v>
      </c>
      <c r="J34" s="40">
        <v>8.2296122898599933</v>
      </c>
      <c r="K34" s="40">
        <v>9.1039038726637589</v>
      </c>
      <c r="L34" s="40">
        <v>8.4709884545858873</v>
      </c>
      <c r="M34" s="40">
        <v>7.7435933419461289</v>
      </c>
      <c r="N34" s="40">
        <v>6.6621287958241098</v>
      </c>
      <c r="O34" s="40">
        <v>6.2632384439917494</v>
      </c>
      <c r="P34" s="40">
        <v>4.9893517099202889</v>
      </c>
      <c r="Q34" s="40">
        <v>5.82109367527333</v>
      </c>
      <c r="R34" s="40">
        <v>6.122670050441771</v>
      </c>
      <c r="S34" s="40">
        <v>6.8409731760441899</v>
      </c>
      <c r="T34" s="40">
        <v>13.09015016354966</v>
      </c>
      <c r="U34" s="40">
        <v>13.709800858215436</v>
      </c>
      <c r="V34" s="40">
        <v>14.350101448690692</v>
      </c>
      <c r="W34" s="40">
        <v>16.021468698656886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870.69677254924102</v>
      </c>
      <c r="D36" s="40">
        <v>108.30441586252061</v>
      </c>
      <c r="E36" s="40">
        <v>108.95800770853513</v>
      </c>
      <c r="F36" s="40">
        <v>128.96475851264108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-45.382543400382076</v>
      </c>
      <c r="D38" s="40">
        <v>0.79576572598200057</v>
      </c>
      <c r="E38" s="40">
        <v>0.80751479396399739</v>
      </c>
      <c r="F38" s="40">
        <v>0.81676456758000393</v>
      </c>
      <c r="G38" s="40">
        <v>0.82869112501474884</v>
      </c>
      <c r="H38" s="40">
        <v>0.82051852200320274</v>
      </c>
      <c r="I38" s="40">
        <v>0.83856860638788067</v>
      </c>
      <c r="J38" s="40">
        <v>0.80040614940656274</v>
      </c>
      <c r="K38" s="40">
        <v>-35.635065842217223</v>
      </c>
      <c r="L38" s="40">
        <v>-35.497558615220882</v>
      </c>
      <c r="M38" s="40">
        <v>-35.486246115094794</v>
      </c>
      <c r="N38" s="40">
        <v>-35.481134119528271</v>
      </c>
      <c r="O38" s="40">
        <v>-35.574576639630166</v>
      </c>
      <c r="P38" s="40">
        <v>-35.462339616130137</v>
      </c>
      <c r="Q38" s="40">
        <v>14.594727003806575</v>
      </c>
      <c r="R38" s="40">
        <v>14.665411837052554</v>
      </c>
      <c r="S38" s="40">
        <v>14.790875408317893</v>
      </c>
      <c r="T38" s="40">
        <v>14.621432522661078</v>
      </c>
      <c r="U38" s="40">
        <v>41.613433829386686</v>
      </c>
      <c r="V38" s="40">
        <v>41.644657875426653</v>
      </c>
      <c r="W38" s="40">
        <v>43.854773319176623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2498.1635293796198</v>
      </c>
      <c r="D39" s="40">
        <v>271.06849136295165</v>
      </c>
      <c r="E39" s="40">
        <v>304.57279913217576</v>
      </c>
      <c r="F39" s="40">
        <v>308.77549382490986</v>
      </c>
      <c r="G39" s="40">
        <v>301.30276572956893</v>
      </c>
      <c r="H39" s="40">
        <v>220.7275066024373</v>
      </c>
      <c r="I39" s="40">
        <v>175.22259175940235</v>
      </c>
      <c r="J39" s="40">
        <v>187.04340723355736</v>
      </c>
      <c r="K39" s="40">
        <v>215.19639675374299</v>
      </c>
      <c r="L39" s="40">
        <v>210.08062398400804</v>
      </c>
      <c r="M39" s="40">
        <v>190.81001001529373</v>
      </c>
      <c r="N39" s="40">
        <v>166.86946891498513</v>
      </c>
      <c r="O39" s="40">
        <v>159.25605766088529</v>
      </c>
      <c r="P39" s="40">
        <v>133.70057619094507</v>
      </c>
      <c r="Q39" s="40">
        <v>149.7279816961348</v>
      </c>
      <c r="R39" s="40">
        <v>156.727022739538</v>
      </c>
      <c r="S39" s="40">
        <v>175.95529609271316</v>
      </c>
      <c r="T39" s="40">
        <v>283.1234262040403</v>
      </c>
      <c r="U39" s="40">
        <v>300.63616209173358</v>
      </c>
      <c r="V39" s="40">
        <v>323.67754849456759</v>
      </c>
      <c r="W39" s="40">
        <v>385.19858916004125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66.763729477952481</v>
      </c>
      <c r="D40" s="40">
        <v>8.69925532490001</v>
      </c>
      <c r="E40" s="40">
        <v>4.7183655343000002</v>
      </c>
      <c r="F40" s="40">
        <v>4.7153380200900008</v>
      </c>
      <c r="G40" s="40">
        <v>7.5880163330100014</v>
      </c>
      <c r="H40" s="40">
        <v>9.4204706902200002</v>
      </c>
      <c r="I40" s="40">
        <v>8.8366465245699981</v>
      </c>
      <c r="J40" s="40">
        <v>9.5713587436599994</v>
      </c>
      <c r="K40" s="40">
        <v>10.658219231609994</v>
      </c>
      <c r="L40" s="40">
        <v>6.852473874690002</v>
      </c>
      <c r="M40" s="40">
        <v>5.7790167098000031</v>
      </c>
      <c r="N40" s="40">
        <v>3.8455507799000013</v>
      </c>
      <c r="O40" s="40">
        <v>3.8997770153800002</v>
      </c>
      <c r="P40" s="40">
        <v>3.0755087639500007</v>
      </c>
      <c r="Q40" s="40">
        <v>3.3953869539799992</v>
      </c>
      <c r="R40" s="40">
        <v>3.7213380467299992</v>
      </c>
      <c r="S40" s="40">
        <v>3.7989539807199995</v>
      </c>
      <c r="T40" s="40">
        <v>3.6012202307399992</v>
      </c>
      <c r="U40" s="40">
        <v>3.2394687607000003</v>
      </c>
      <c r="V40" s="40">
        <v>3.7640046700599994</v>
      </c>
      <c r="W40" s="40">
        <v>3.8195254840000006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15.06388553587785</v>
      </c>
      <c r="D41" s="40">
        <v>1.0504395869847301</v>
      </c>
      <c r="E41" s="40">
        <v>0</v>
      </c>
      <c r="F41" s="40">
        <v>7.6640764723285706</v>
      </c>
      <c r="G41" s="40">
        <v>0</v>
      </c>
      <c r="H41" s="40">
        <v>0</v>
      </c>
      <c r="I41" s="40">
        <v>1.9607903278257</v>
      </c>
      <c r="J41" s="40">
        <v>2.2455643463095196</v>
      </c>
      <c r="K41" s="40">
        <v>0.18015705599588999</v>
      </c>
      <c r="L41" s="40">
        <v>0.90919738573745013</v>
      </c>
      <c r="M41" s="40">
        <v>1.9939045955331101</v>
      </c>
      <c r="N41" s="40">
        <v>1.6780735423031001</v>
      </c>
      <c r="O41" s="40">
        <v>1.96390455642655</v>
      </c>
      <c r="P41" s="40">
        <v>0.55745380024642999</v>
      </c>
      <c r="Q41" s="40">
        <v>0.16511633188121999</v>
      </c>
      <c r="R41" s="40">
        <v>1.3690712853290798</v>
      </c>
      <c r="S41" s="40">
        <v>2.7639121265992599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102.93662131105934</v>
      </c>
      <c r="D43" s="50">
        <v>49.885115100313236</v>
      </c>
      <c r="E43" s="50">
        <v>35.246114651160681</v>
      </c>
      <c r="F43" s="50">
        <v>25.85043423626103</v>
      </c>
      <c r="G43" s="50">
        <v>5.5094625443264302</v>
      </c>
      <c r="H43" s="50">
        <v>1.858244799251E-2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2255.175409112644</v>
      </c>
      <c r="D45" s="46">
        <v>412.59415911647238</v>
      </c>
      <c r="E45" s="46">
        <v>420.9138688069711</v>
      </c>
      <c r="F45" s="46">
        <v>415.73634242717242</v>
      </c>
      <c r="G45" s="46">
        <v>359.63908231736968</v>
      </c>
      <c r="H45" s="46">
        <v>106.31306038976028</v>
      </c>
      <c r="I45" s="46">
        <v>-7.2742906880642053</v>
      </c>
      <c r="J45" s="46">
        <v>-33.763931121199732</v>
      </c>
      <c r="K45" s="46">
        <v>-35.890231764440415</v>
      </c>
      <c r="L45" s="46">
        <v>-90.221259474649671</v>
      </c>
      <c r="M45" s="46">
        <v>-157.08912242487312</v>
      </c>
      <c r="N45" s="46">
        <v>161.52524613460494</v>
      </c>
      <c r="O45" s="46">
        <v>130.37009908949082</v>
      </c>
      <c r="P45" s="46">
        <v>88.12360893481366</v>
      </c>
      <c r="Q45" s="46">
        <v>154.64813211527385</v>
      </c>
      <c r="R45" s="46">
        <v>312.55310174920891</v>
      </c>
      <c r="S45" s="46">
        <v>368.38172023039323</v>
      </c>
      <c r="T45" s="46">
        <v>389.65572190427338</v>
      </c>
      <c r="U45" s="46">
        <v>426.56454535114898</v>
      </c>
      <c r="V45" s="46">
        <v>435.76525821494573</v>
      </c>
      <c r="W45" s="46">
        <v>497.8349020647006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-6.1772046272582504</v>
      </c>
      <c r="D57" s="40">
        <v>0</v>
      </c>
      <c r="E57" s="40">
        <v>0</v>
      </c>
      <c r="F57" s="40">
        <v>-0.13897932294479998</v>
      </c>
      <c r="G57" s="40">
        <v>-0.30637039672671995</v>
      </c>
      <c r="H57" s="40">
        <v>-0.33289795689504004</v>
      </c>
      <c r="I57" s="40">
        <v>-0.35312435105985002</v>
      </c>
      <c r="J57" s="40">
        <v>-0.38317894748518999</v>
      </c>
      <c r="K57" s="40">
        <v>-0.43364306809999997</v>
      </c>
      <c r="L57" s="40">
        <v>-0.48858989995668989</v>
      </c>
      <c r="M57" s="40">
        <v>-0.53975933243721985</v>
      </c>
      <c r="N57" s="40">
        <v>-0.60078456696928062</v>
      </c>
      <c r="O57" s="40">
        <v>-0.68198819130378996</v>
      </c>
      <c r="P57" s="40">
        <v>-0.84265752233061009</v>
      </c>
      <c r="Q57" s="40">
        <v>-0.96117191332961993</v>
      </c>
      <c r="R57" s="40">
        <v>-1.1320958158316798</v>
      </c>
      <c r="S57" s="40">
        <v>-1.2861383696116906</v>
      </c>
      <c r="T57" s="40">
        <v>-1.5025494186901402</v>
      </c>
      <c r="U57" s="40">
        <v>-1.7586758163717104</v>
      </c>
      <c r="V57" s="40">
        <v>-1.9226053648642596</v>
      </c>
      <c r="W57" s="40">
        <v>-2.1297474210237901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13189.169632593557</v>
      </c>
      <c r="D58" s="46">
        <v>214.64805014186749</v>
      </c>
      <c r="E58" s="46">
        <v>213.18316523060713</v>
      </c>
      <c r="F58" s="46">
        <v>240.95072317638034</v>
      </c>
      <c r="G58" s="46">
        <v>322.33012824310083</v>
      </c>
      <c r="H58" s="46">
        <v>628.18089248621357</v>
      </c>
      <c r="I58" s="46">
        <v>914.70824036899103</v>
      </c>
      <c r="J58" s="46">
        <v>933.26630667756194</v>
      </c>
      <c r="K58" s="46">
        <v>1180.6218326189912</v>
      </c>
      <c r="L58" s="46">
        <v>1283.5801589432635</v>
      </c>
      <c r="M58" s="46">
        <v>1538.2483455326533</v>
      </c>
      <c r="N58" s="46">
        <v>1763.0902144995687</v>
      </c>
      <c r="O58" s="46">
        <v>1888.9725793126322</v>
      </c>
      <c r="P58" s="46">
        <v>2192.8283459214567</v>
      </c>
      <c r="Q58" s="46">
        <v>2134.7494643664627</v>
      </c>
      <c r="R58" s="46">
        <v>2131.827589273867</v>
      </c>
      <c r="S58" s="46">
        <v>2153.3872848215692</v>
      </c>
      <c r="T58" s="46">
        <v>2514.9398561536232</v>
      </c>
      <c r="U58" s="46">
        <v>3078.0980825263887</v>
      </c>
      <c r="V58" s="46">
        <v>3109.9504258000952</v>
      </c>
      <c r="W58" s="46">
        <v>3435.8718313906143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1085.0293740662105</v>
      </c>
      <c r="D65" s="40">
        <v>9.2145891708855086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1695.3730110168644</v>
      </c>
      <c r="D67" s="46">
        <v>9.2145891708855086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-4807.3395848219761</v>
      </c>
      <c r="D70" s="50">
        <v>-466.32746051891871</v>
      </c>
      <c r="E70" s="50">
        <v>-409.69093194084456</v>
      </c>
      <c r="F70" s="50">
        <v>-379.60733206511554</v>
      </c>
      <c r="G70" s="50">
        <v>-385.96283998956864</v>
      </c>
      <c r="H70" s="50">
        <v>-372.53345710467448</v>
      </c>
      <c r="I70" s="50">
        <v>-399.23505837197172</v>
      </c>
      <c r="J70" s="50">
        <v>-454.02403759163911</v>
      </c>
      <c r="K70" s="50">
        <v>-454.70976601862969</v>
      </c>
      <c r="L70" s="50">
        <v>-450.10131425836124</v>
      </c>
      <c r="M70" s="50">
        <v>-481.00889248456042</v>
      </c>
      <c r="N70" s="50">
        <v>-476.52387715322021</v>
      </c>
      <c r="O70" s="50">
        <v>-476.97116742518125</v>
      </c>
      <c r="P70" s="50">
        <v>-474.89327855598168</v>
      </c>
      <c r="Q70" s="50">
        <v>-478.24401835317792</v>
      </c>
      <c r="R70" s="50">
        <v>-511.63123120499347</v>
      </c>
      <c r="S70" s="50">
        <v>-534.05129136285962</v>
      </c>
      <c r="T70" s="50">
        <v>-509.19496483853106</v>
      </c>
      <c r="U70" s="50">
        <v>-522.3193286909875</v>
      </c>
      <c r="V70" s="50">
        <v>-510.4037876112659</v>
      </c>
      <c r="W70" s="50">
        <v>-578.9875484853419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720.48839915082203</v>
      </c>
      <c r="D71" s="50">
        <v>87.847287975052978</v>
      </c>
      <c r="E71" s="50">
        <v>81.504657573039708</v>
      </c>
      <c r="F71" s="50">
        <v>83.079990975046471</v>
      </c>
      <c r="G71" s="50">
        <v>74.41508238297564</v>
      </c>
      <c r="H71" s="50">
        <v>52.146677936268439</v>
      </c>
      <c r="I71" s="50">
        <v>33.150403296160931</v>
      </c>
      <c r="J71" s="50">
        <v>37.935476864179471</v>
      </c>
      <c r="K71" s="50">
        <v>49.23085140143089</v>
      </c>
      <c r="L71" s="50">
        <v>53.7843780439784</v>
      </c>
      <c r="M71" s="50">
        <v>54.657156244702165</v>
      </c>
      <c r="N71" s="50">
        <v>55.720122666410361</v>
      </c>
      <c r="O71" s="50">
        <v>53.218053064162291</v>
      </c>
      <c r="P71" s="50">
        <v>52.533274068259651</v>
      </c>
      <c r="Q71" s="50">
        <v>57.139015717755449</v>
      </c>
      <c r="R71" s="50">
        <v>57.419222460599251</v>
      </c>
      <c r="S71" s="50">
        <v>63.527722177304</v>
      </c>
      <c r="T71" s="50">
        <v>92.860702611603969</v>
      </c>
      <c r="U71" s="50">
        <v>105.48809956333163</v>
      </c>
      <c r="V71" s="50">
        <v>106.83594696633507</v>
      </c>
      <c r="W71" s="50">
        <v>156.76720447866663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-4086.851185671153</v>
      </c>
      <c r="D72" s="46">
        <v>-378.48017254386571</v>
      </c>
      <c r="E72" s="46">
        <v>-328.18627436780486</v>
      </c>
      <c r="F72" s="46">
        <v>-296.52734109006906</v>
      </c>
      <c r="G72" s="46">
        <v>-311.547757606593</v>
      </c>
      <c r="H72" s="46">
        <v>-320.38677916840606</v>
      </c>
      <c r="I72" s="46">
        <v>-366.08465507581082</v>
      </c>
      <c r="J72" s="46">
        <v>-416.08856072745965</v>
      </c>
      <c r="K72" s="46">
        <v>-405.47891461719882</v>
      </c>
      <c r="L72" s="46">
        <v>-396.31693621438285</v>
      </c>
      <c r="M72" s="46">
        <v>-426.35173623985827</v>
      </c>
      <c r="N72" s="46">
        <v>-420.80375448680985</v>
      </c>
      <c r="O72" s="46">
        <v>-423.75311436101896</v>
      </c>
      <c r="P72" s="46">
        <v>-422.36000448772205</v>
      </c>
      <c r="Q72" s="46">
        <v>-421.10500263542247</v>
      </c>
      <c r="R72" s="46">
        <v>-454.21200874439421</v>
      </c>
      <c r="S72" s="46">
        <v>-470.52356918555563</v>
      </c>
      <c r="T72" s="46">
        <v>-416.33426222692708</v>
      </c>
      <c r="U72" s="46">
        <v>-416.83122912765589</v>
      </c>
      <c r="V72" s="46">
        <v>-403.56784064493081</v>
      </c>
      <c r="W72" s="46">
        <v>-422.2203440066753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22449.073813689556</v>
      </c>
      <c r="D79" s="60">
        <v>1139.5272370293178</v>
      </c>
      <c r="E79" s="60">
        <v>1206.380990311106</v>
      </c>
      <c r="F79" s="60">
        <v>1274.5760084735341</v>
      </c>
      <c r="G79" s="60">
        <v>1335.8102186178501</v>
      </c>
      <c r="H79" s="60">
        <v>1439.1610612884733</v>
      </c>
      <c r="I79" s="60">
        <v>1677.8408344099184</v>
      </c>
      <c r="J79" s="60">
        <v>1518.7884136285893</v>
      </c>
      <c r="K79" s="60">
        <v>1760.7631956660953</v>
      </c>
      <c r="L79" s="60">
        <v>1782.5319815523703</v>
      </c>
      <c r="M79" s="60">
        <v>1983.4393376170065</v>
      </c>
      <c r="N79" s="60">
        <v>2537.7811653957942</v>
      </c>
      <c r="O79" s="60">
        <v>2688.7096114866681</v>
      </c>
      <c r="P79" s="60">
        <v>2981.3053453840421</v>
      </c>
      <c r="Q79" s="60">
        <v>3110.0225796232885</v>
      </c>
      <c r="R79" s="60">
        <v>3186.9213584373456</v>
      </c>
      <c r="S79" s="60">
        <v>3295.8791225085274</v>
      </c>
      <c r="T79" s="60">
        <v>3713.5082520960768</v>
      </c>
      <c r="U79" s="60">
        <v>4318.9052970070279</v>
      </c>
      <c r="V79" s="60">
        <v>4141.5228115888276</v>
      </c>
      <c r="W79" s="60">
        <v>4619.609180121518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18297.783119520373</v>
      </c>
      <c r="D80" s="40">
        <v>503.26218119650048</v>
      </c>
      <c r="E80" s="40">
        <v>558.3830521931942</v>
      </c>
      <c r="F80" s="40">
        <v>585.34168827367205</v>
      </c>
      <c r="G80" s="40">
        <v>691.20726876175536</v>
      </c>
      <c r="H80" s="40">
        <v>1088.5026797286923</v>
      </c>
      <c r="I80" s="40">
        <v>1526.2833741143743</v>
      </c>
      <c r="J80" s="40">
        <v>1420.4549477810767</v>
      </c>
      <c r="K80" s="40">
        <v>1683.0433679430946</v>
      </c>
      <c r="L80" s="40">
        <v>1725.4424656076239</v>
      </c>
      <c r="M80" s="40">
        <v>2039.1449405613332</v>
      </c>
      <c r="N80" s="40">
        <v>2245.5584641346545</v>
      </c>
      <c r="O80" s="40">
        <v>2411.1621790661975</v>
      </c>
      <c r="P80" s="40">
        <v>2743.746805460305</v>
      </c>
      <c r="Q80" s="40">
        <v>2706.5052089691881</v>
      </c>
      <c r="R80" s="40">
        <v>2710.5060786315703</v>
      </c>
      <c r="S80" s="40">
        <v>2749.1556817659971</v>
      </c>
      <c r="T80" s="40">
        <v>3163.6923005611525</v>
      </c>
      <c r="U80" s="40">
        <v>3886.234393128766</v>
      </c>
      <c r="V80" s="40">
        <v>3661.1786317364822</v>
      </c>
      <c r="W80" s="40">
        <v>4109.8637918780787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4338.66861877675</v>
      </c>
      <c r="D81" s="40">
        <v>636.26505583281732</v>
      </c>
      <c r="E81" s="40">
        <v>648.00218734555199</v>
      </c>
      <c r="F81" s="40">
        <v>689.35465503302532</v>
      </c>
      <c r="G81" s="40">
        <v>645.0042242197718</v>
      </c>
      <c r="H81" s="40">
        <v>379.57815152523415</v>
      </c>
      <c r="I81" s="40">
        <v>180.59931952554149</v>
      </c>
      <c r="J81" s="40">
        <v>127.46914468172373</v>
      </c>
      <c r="K81" s="40">
        <v>106.94381431547633</v>
      </c>
      <c r="L81" s="40">
        <v>86.396558426623045</v>
      </c>
      <c r="M81" s="40">
        <v>-26.319362087577019</v>
      </c>
      <c r="N81" s="40">
        <v>321.68700567095112</v>
      </c>
      <c r="O81" s="40">
        <v>307.08995217950019</v>
      </c>
      <c r="P81" s="40">
        <v>267.17927161214305</v>
      </c>
      <c r="Q81" s="40">
        <v>362.23294190507909</v>
      </c>
      <c r="R81" s="40">
        <v>506.19243568585637</v>
      </c>
      <c r="S81" s="40">
        <v>576.57880855115718</v>
      </c>
      <c r="T81" s="40">
        <v>579.74969682972869</v>
      </c>
      <c r="U81" s="40">
        <v>462.68541506127093</v>
      </c>
      <c r="V81" s="40">
        <v>510.31806983283911</v>
      </c>
      <c r="W81" s="40">
        <v>539.85323103278802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22637.334052947368</v>
      </c>
      <c r="D84" s="63"/>
      <c r="E84" s="64">
        <v>188.26023925781251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18523.761493916973</v>
      </c>
      <c r="D88" s="67">
        <v>7377.941522134759</v>
      </c>
      <c r="E88" s="67">
        <v>4853.0333548324934</v>
      </c>
      <c r="F88" s="67">
        <v>4289.1627711353194</v>
      </c>
      <c r="G88" s="67">
        <v>794.31935514871986</v>
      </c>
      <c r="H88" s="67">
        <v>550.45495132754002</v>
      </c>
      <c r="I88" s="67">
        <v>117.58518404172003</v>
      </c>
      <c r="J88" s="67">
        <v>126.76249274806997</v>
      </c>
      <c r="K88" s="67">
        <v>245.30935802511001</v>
      </c>
      <c r="L88" s="67">
        <v>58.984315674329991</v>
      </c>
      <c r="M88" s="67">
        <v>12.182511573520001</v>
      </c>
      <c r="N88" s="67">
        <v>0.82541477479000003</v>
      </c>
      <c r="O88" s="67">
        <v>0.35259865531000001</v>
      </c>
      <c r="P88" s="67">
        <v>0</v>
      </c>
      <c r="Q88" s="67">
        <v>0</v>
      </c>
      <c r="R88" s="67">
        <v>0</v>
      </c>
      <c r="S88" s="67">
        <v>0</v>
      </c>
      <c r="T88" s="67">
        <v>96.847663845289986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383063.63891541504</v>
      </c>
      <c r="D89" s="67">
        <v>24043.409386344119</v>
      </c>
      <c r="E89" s="67">
        <v>24239.093791520056</v>
      </c>
      <c r="F89" s="67">
        <v>23773.879548273519</v>
      </c>
      <c r="G89" s="67">
        <v>27179.440332857397</v>
      </c>
      <c r="H89" s="67">
        <v>26640.257975781671</v>
      </c>
      <c r="I89" s="67">
        <v>24844.449866540057</v>
      </c>
      <c r="J89" s="67">
        <v>24749.291861427402</v>
      </c>
      <c r="K89" s="67">
        <v>20623.942909777787</v>
      </c>
      <c r="L89" s="67">
        <v>20395.546009547586</v>
      </c>
      <c r="M89" s="67">
        <v>19070.362420386165</v>
      </c>
      <c r="N89" s="67">
        <v>18728.468442885558</v>
      </c>
      <c r="O89" s="67">
        <v>18504.755744081576</v>
      </c>
      <c r="P89" s="67">
        <v>17514.306755641664</v>
      </c>
      <c r="Q89" s="67">
        <v>17567.232693535159</v>
      </c>
      <c r="R89" s="67">
        <v>17886.330126082696</v>
      </c>
      <c r="S89" s="67">
        <v>18384.572399549208</v>
      </c>
      <c r="T89" s="67">
        <v>14065.282044903259</v>
      </c>
      <c r="U89" s="67">
        <v>8786.4544146009575</v>
      </c>
      <c r="V89" s="67">
        <v>8847.8977288964779</v>
      </c>
      <c r="W89" s="67">
        <v>7218.6644627827718</v>
      </c>
    </row>
    <row r="90" spans="1:28" ht="15.75" x14ac:dyDescent="0.25">
      <c r="B90" s="44" t="s">
        <v>78</v>
      </c>
      <c r="C90" s="67">
        <v>147207.48200088175</v>
      </c>
      <c r="D90" s="67">
        <v>2446.4798239352294</v>
      </c>
      <c r="E90" s="67">
        <v>2942.2509973657698</v>
      </c>
      <c r="F90" s="67">
        <v>3447.0828842675087</v>
      </c>
      <c r="G90" s="67">
        <v>3994.0717682375398</v>
      </c>
      <c r="H90" s="67">
        <v>4479.0705380708305</v>
      </c>
      <c r="I90" s="67">
        <v>4954.9512608996902</v>
      </c>
      <c r="J90" s="67">
        <v>5523.5273325099188</v>
      </c>
      <c r="K90" s="67">
        <v>6126.577775320392</v>
      </c>
      <c r="L90" s="67">
        <v>6730.8847909439373</v>
      </c>
      <c r="M90" s="67">
        <v>7358.2384093070577</v>
      </c>
      <c r="N90" s="67">
        <v>7907.2760191928355</v>
      </c>
      <c r="O90" s="67">
        <v>8410.5649137564869</v>
      </c>
      <c r="P90" s="67">
        <v>8826.9199748656138</v>
      </c>
      <c r="Q90" s="67">
        <v>9288.5568335379794</v>
      </c>
      <c r="R90" s="67">
        <v>9732.8115166880325</v>
      </c>
      <c r="S90" s="67">
        <v>9986.1000018141167</v>
      </c>
      <c r="T90" s="67">
        <v>10422.93126380759</v>
      </c>
      <c r="U90" s="67">
        <v>11033.232574765147</v>
      </c>
      <c r="V90" s="67">
        <v>11569.640239995957</v>
      </c>
      <c r="W90" s="67">
        <v>12026.313081600134</v>
      </c>
    </row>
    <row r="91" spans="1:28" ht="15.75" x14ac:dyDescent="0.25">
      <c r="B91" s="44" t="s">
        <v>79</v>
      </c>
      <c r="C91" s="67">
        <v>32362.561219304331</v>
      </c>
      <c r="D91" s="67">
        <v>1441.2159916684066</v>
      </c>
      <c r="E91" s="67">
        <v>1684.890048029705</v>
      </c>
      <c r="F91" s="67">
        <v>2596.6637203484643</v>
      </c>
      <c r="G91" s="67">
        <v>3062.7823243908033</v>
      </c>
      <c r="H91" s="67">
        <v>2434.2425112900219</v>
      </c>
      <c r="I91" s="67">
        <v>2264.4397324170523</v>
      </c>
      <c r="J91" s="67">
        <v>2228.7913543765926</v>
      </c>
      <c r="K91" s="67">
        <v>2212.994914905571</v>
      </c>
      <c r="L91" s="67">
        <v>2148.8238634383824</v>
      </c>
      <c r="M91" s="67">
        <v>1655.8914460965018</v>
      </c>
      <c r="N91" s="67">
        <v>1204.0399519947819</v>
      </c>
      <c r="O91" s="67">
        <v>1185.1010229200817</v>
      </c>
      <c r="P91" s="67">
        <v>1172.1354900727624</v>
      </c>
      <c r="Q91" s="67">
        <v>1159.7679436180119</v>
      </c>
      <c r="R91" s="67">
        <v>1145.4971882479822</v>
      </c>
      <c r="S91" s="67">
        <v>1131.5210846790521</v>
      </c>
      <c r="T91" s="67">
        <v>924.70087042820228</v>
      </c>
      <c r="U91" s="67">
        <v>914.16941432081262</v>
      </c>
      <c r="V91" s="67">
        <v>904.00053698427143</v>
      </c>
      <c r="W91" s="67">
        <v>890.89180907687182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156082.11345380711</v>
      </c>
      <c r="D93" s="67">
        <v>11036.692371808223</v>
      </c>
      <c r="E93" s="67">
        <v>13376.910006848428</v>
      </c>
      <c r="F93" s="67">
        <v>14480.439795713093</v>
      </c>
      <c r="G93" s="67">
        <v>13276.076446191024</v>
      </c>
      <c r="H93" s="67">
        <v>8935.965786971723</v>
      </c>
      <c r="I93" s="67">
        <v>6797.8323482279129</v>
      </c>
      <c r="J93" s="67">
        <v>7019.2593791355912</v>
      </c>
      <c r="K93" s="67">
        <v>7536.655762859572</v>
      </c>
      <c r="L93" s="67">
        <v>6959.1548805711318</v>
      </c>
      <c r="M93" s="67">
        <v>6199.0781407111417</v>
      </c>
      <c r="N93" s="67">
        <v>5287.0215986377225</v>
      </c>
      <c r="O93" s="67">
        <v>4931.1251048116319</v>
      </c>
      <c r="P93" s="67">
        <v>3914.1348988482418</v>
      </c>
      <c r="Q93" s="67">
        <v>4378.2707336688009</v>
      </c>
      <c r="R93" s="67">
        <v>4500.0704746586707</v>
      </c>
      <c r="S93" s="67">
        <v>4942.9213334542419</v>
      </c>
      <c r="T93" s="67">
        <v>7673.1108247063403</v>
      </c>
      <c r="U93" s="67">
        <v>7894.6661075728534</v>
      </c>
      <c r="V93" s="67">
        <v>8074.6289291826033</v>
      </c>
      <c r="W93" s="67">
        <v>8868.0985292281748</v>
      </c>
    </row>
    <row r="94" spans="1:28" ht="15.75" x14ac:dyDescent="0.25">
      <c r="B94" s="44" t="s">
        <v>82</v>
      </c>
      <c r="C94" s="67">
        <v>188773.08993241453</v>
      </c>
      <c r="D94" s="67">
        <v>1222.8199867358899</v>
      </c>
      <c r="E94" s="67">
        <v>1271.12004083277</v>
      </c>
      <c r="F94" s="67">
        <v>1467.39725131416</v>
      </c>
      <c r="G94" s="67">
        <v>3815.0621792053912</v>
      </c>
      <c r="H94" s="67">
        <v>5001.6407087491416</v>
      </c>
      <c r="I94" s="67">
        <v>6651.0613942149412</v>
      </c>
      <c r="J94" s="67">
        <v>6627.4176840664732</v>
      </c>
      <c r="K94" s="67">
        <v>6879.1282605979413</v>
      </c>
      <c r="L94" s="67">
        <v>6922.3195966020985</v>
      </c>
      <c r="M94" s="67">
        <v>8264.0276949900272</v>
      </c>
      <c r="N94" s="67">
        <v>10549.578440784435</v>
      </c>
      <c r="O94" s="67">
        <v>10524.256427594752</v>
      </c>
      <c r="P94" s="67">
        <v>13597.208898320827</v>
      </c>
      <c r="Q94" s="67">
        <v>13577.187501750252</v>
      </c>
      <c r="R94" s="67">
        <v>13561.052067548777</v>
      </c>
      <c r="S94" s="67">
        <v>13535.780155394568</v>
      </c>
      <c r="T94" s="67">
        <v>16289.149187664516</v>
      </c>
      <c r="U94" s="67">
        <v>16264.349230519016</v>
      </c>
      <c r="V94" s="67">
        <v>16239.700857343076</v>
      </c>
      <c r="W94" s="67">
        <v>16512.832368185489</v>
      </c>
    </row>
    <row r="95" spans="1:28" ht="15.75" x14ac:dyDescent="0.25">
      <c r="B95" s="44" t="s">
        <v>83</v>
      </c>
      <c r="C95" s="67">
        <v>362360.90376288135</v>
      </c>
      <c r="D95" s="67">
        <v>9171.7919774890179</v>
      </c>
      <c r="E95" s="67">
        <v>9227.7049852321088</v>
      </c>
      <c r="F95" s="67">
        <v>9700.9344747929772</v>
      </c>
      <c r="G95" s="67">
        <v>10006.725787192439</v>
      </c>
      <c r="H95" s="67">
        <v>15803.959969472462</v>
      </c>
      <c r="I95" s="67">
        <v>18221.916709686917</v>
      </c>
      <c r="J95" s="67">
        <v>18223.00705369921</v>
      </c>
      <c r="K95" s="67">
        <v>18375.411084365263</v>
      </c>
      <c r="L95" s="67">
        <v>18345.069994225945</v>
      </c>
      <c r="M95" s="67">
        <v>20142.240065940823</v>
      </c>
      <c r="N95" s="67">
        <v>20132.979545421425</v>
      </c>
      <c r="O95" s="67">
        <v>21677.983112607642</v>
      </c>
      <c r="P95" s="67">
        <v>21574.70535833991</v>
      </c>
      <c r="Q95" s="67">
        <v>21601.437606935233</v>
      </c>
      <c r="R95" s="67">
        <v>21608.848195488117</v>
      </c>
      <c r="S95" s="67">
        <v>21717.954048110987</v>
      </c>
      <c r="T95" s="67">
        <v>21647.044101551866</v>
      </c>
      <c r="U95" s="67">
        <v>21654.335863946908</v>
      </c>
      <c r="V95" s="67">
        <v>21652.301494747277</v>
      </c>
      <c r="W95" s="67">
        <v>21874.552333634736</v>
      </c>
    </row>
    <row r="96" spans="1:28" ht="15.75" x14ac:dyDescent="0.25">
      <c r="B96" s="44" t="s">
        <v>84</v>
      </c>
      <c r="C96" s="67">
        <v>114828.04809337053</v>
      </c>
      <c r="D96" s="67">
        <v>3857.0326053411854</v>
      </c>
      <c r="E96" s="67">
        <v>3961.952390879148</v>
      </c>
      <c r="F96" s="67">
        <v>3456.6698663349671</v>
      </c>
      <c r="G96" s="67">
        <v>3213.4726767292682</v>
      </c>
      <c r="H96" s="67">
        <v>2958.3373928866772</v>
      </c>
      <c r="I96" s="67">
        <v>2974.3222722581095</v>
      </c>
      <c r="J96" s="67">
        <v>2965.1428642961678</v>
      </c>
      <c r="K96" s="67">
        <v>5796.9444504580169</v>
      </c>
      <c r="L96" s="67">
        <v>5790.8885086722476</v>
      </c>
      <c r="M96" s="67">
        <v>5760.0208130713463</v>
      </c>
      <c r="N96" s="67">
        <v>5724.7727291334377</v>
      </c>
      <c r="O96" s="67">
        <v>5759.1554840754889</v>
      </c>
      <c r="P96" s="67">
        <v>5766.9524168662865</v>
      </c>
      <c r="Q96" s="67">
        <v>5697.1676231492456</v>
      </c>
      <c r="R96" s="67">
        <v>5694.8219454362552</v>
      </c>
      <c r="S96" s="67">
        <v>5694.7271409568384</v>
      </c>
      <c r="T96" s="67">
        <v>5717.4946020214384</v>
      </c>
      <c r="U96" s="67">
        <v>11000.752590754753</v>
      </c>
      <c r="V96" s="67">
        <v>11027.112269067677</v>
      </c>
      <c r="W96" s="67">
        <v>12010.307450981974</v>
      </c>
    </row>
    <row r="97" spans="2:23" ht="15.75" x14ac:dyDescent="0.25">
      <c r="B97" s="45" t="s">
        <v>17</v>
      </c>
      <c r="C97" s="46">
        <v>1476372.7318002977</v>
      </c>
      <c r="D97" s="67">
        <v>66333.201299303648</v>
      </c>
      <c r="E97" s="67">
        <v>67168.172267501461</v>
      </c>
      <c r="F97" s="67">
        <v>68595.773921299202</v>
      </c>
      <c r="G97" s="67">
        <v>70409.33454049383</v>
      </c>
      <c r="H97" s="67">
        <v>71827.759841354142</v>
      </c>
      <c r="I97" s="67">
        <v>71797.04465383364</v>
      </c>
      <c r="J97" s="67">
        <v>72181.919076367965</v>
      </c>
      <c r="K97" s="67">
        <v>72478.945068178538</v>
      </c>
      <c r="L97" s="67">
        <v>71811.355308745842</v>
      </c>
      <c r="M97" s="67">
        <v>72872.138169132173</v>
      </c>
      <c r="N97" s="67">
        <v>73919.292566340679</v>
      </c>
      <c r="O97" s="67">
        <v>75165.156746737746</v>
      </c>
      <c r="P97" s="67">
        <v>76033.86318590639</v>
      </c>
      <c r="Q97" s="67">
        <v>76641.000859947308</v>
      </c>
      <c r="R97" s="67">
        <v>77459.010038187436</v>
      </c>
      <c r="S97" s="67">
        <v>78020.587502156646</v>
      </c>
      <c r="T97" s="67">
        <v>77491.287520993297</v>
      </c>
      <c r="U97" s="67">
        <v>78099.63713702526</v>
      </c>
      <c r="V97" s="67">
        <v>78571.374895290704</v>
      </c>
      <c r="W97" s="67">
        <v>79495.877201501833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977.15776580945226</v>
      </c>
      <c r="D100" s="88">
        <v>0</v>
      </c>
      <c r="E100" s="88">
        <v>0</v>
      </c>
      <c r="F100" s="88">
        <v>0</v>
      </c>
      <c r="G100" s="40">
        <v>525.41721738396996</v>
      </c>
      <c r="H100" s="40">
        <v>281.08000394372999</v>
      </c>
      <c r="I100" s="40">
        <v>117.58518404172003</v>
      </c>
      <c r="J100" s="40">
        <v>126.76249274806997</v>
      </c>
      <c r="K100" s="40">
        <v>245.30935802511001</v>
      </c>
      <c r="L100" s="40">
        <v>58.984315674329991</v>
      </c>
      <c r="M100" s="40">
        <v>12.182511573520001</v>
      </c>
      <c r="N100" s="40">
        <v>0.82541477479000003</v>
      </c>
      <c r="O100" s="40">
        <v>0.35259865531000001</v>
      </c>
      <c r="P100" s="40">
        <v>0</v>
      </c>
      <c r="Q100" s="40">
        <v>0</v>
      </c>
      <c r="R100" s="40">
        <v>0</v>
      </c>
      <c r="S100" s="40">
        <v>0</v>
      </c>
      <c r="T100" s="40">
        <v>96.847663845289986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5EFD-86A9-4A5E-A671-16C677891410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100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346.09605802755959</v>
      </c>
      <c r="D20" s="40">
        <v>172.85041773059353</v>
      </c>
      <c r="E20" s="40">
        <v>102.24780120751497</v>
      </c>
      <c r="F20" s="40">
        <v>101.51274607885438</v>
      </c>
      <c r="G20" s="40">
        <v>8.0347168354520111</v>
      </c>
      <c r="H20" s="40">
        <v>7.7588986394070716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11.080731164275873</v>
      </c>
      <c r="D21" s="40">
        <v>3.5823196643099999</v>
      </c>
      <c r="E21" s="40">
        <v>4.0862703298400005</v>
      </c>
      <c r="F21" s="40">
        <v>3.9612360130899997</v>
      </c>
      <c r="G21" s="40">
        <v>0.61183014853999995</v>
      </c>
      <c r="H21" s="40">
        <v>0.61167546746000001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4513.72612604201</v>
      </c>
      <c r="D22" s="40">
        <v>403.08579457734459</v>
      </c>
      <c r="E22" s="40">
        <v>415.82661458227915</v>
      </c>
      <c r="F22" s="40">
        <v>420.73672219998792</v>
      </c>
      <c r="G22" s="40">
        <v>503.19702917695224</v>
      </c>
      <c r="H22" s="40">
        <v>497.04170740227755</v>
      </c>
      <c r="I22" s="40">
        <v>462.88400343530077</v>
      </c>
      <c r="J22" s="40">
        <v>475.47695648351345</v>
      </c>
      <c r="K22" s="40">
        <v>430.69991563218872</v>
      </c>
      <c r="L22" s="40">
        <v>448.63715509950146</v>
      </c>
      <c r="M22" s="40">
        <v>416.27348776249028</v>
      </c>
      <c r="N22" s="40">
        <v>424.24811554773339</v>
      </c>
      <c r="O22" s="40">
        <v>434.89685268831829</v>
      </c>
      <c r="P22" s="40">
        <v>417.29843535167629</v>
      </c>
      <c r="Q22" s="40">
        <v>428.20446497387888</v>
      </c>
      <c r="R22" s="40">
        <v>434.72740679616516</v>
      </c>
      <c r="S22" s="40">
        <v>458.57509313631579</v>
      </c>
      <c r="T22" s="40">
        <v>370.19411134246394</v>
      </c>
      <c r="U22" s="40">
        <v>220.38289964778934</v>
      </c>
      <c r="V22" s="40">
        <v>225.90192877971455</v>
      </c>
      <c r="W22" s="40">
        <v>193.78080967537397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123.79571308206879</v>
      </c>
      <c r="D23" s="40">
        <v>13.667839815460001</v>
      </c>
      <c r="E23" s="40">
        <v>14.894304900610001</v>
      </c>
      <c r="F23" s="40">
        <v>14.348289015890002</v>
      </c>
      <c r="G23" s="40">
        <v>15.730666800170004</v>
      </c>
      <c r="H23" s="40">
        <v>13.760961397759999</v>
      </c>
      <c r="I23" s="40">
        <v>12.88079827052</v>
      </c>
      <c r="J23" s="40">
        <v>13.05682260289</v>
      </c>
      <c r="K23" s="40">
        <v>9.5765920312399988</v>
      </c>
      <c r="L23" s="40">
        <v>8.7084535916999997</v>
      </c>
      <c r="M23" s="40">
        <v>9.5402652224799986</v>
      </c>
      <c r="N23" s="40">
        <v>9.8459234283900017</v>
      </c>
      <c r="O23" s="40">
        <v>10.046789889860001</v>
      </c>
      <c r="P23" s="40">
        <v>10.236937672380003</v>
      </c>
      <c r="Q23" s="40">
        <v>10.117682065839999</v>
      </c>
      <c r="R23" s="40">
        <v>9.9859055477200016</v>
      </c>
      <c r="S23" s="40">
        <v>10.589075093619998</v>
      </c>
      <c r="T23" s="40">
        <v>8.6172182878300028</v>
      </c>
      <c r="U23" s="40">
        <v>5.5339987931399994</v>
      </c>
      <c r="V23" s="40">
        <v>5.4469421193499974</v>
      </c>
      <c r="W23" s="40">
        <v>4.8062333118199989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4994.6986283159131</v>
      </c>
      <c r="D24" s="46">
        <v>593.18637178770814</v>
      </c>
      <c r="E24" s="46">
        <v>537.05499102024407</v>
      </c>
      <c r="F24" s="46">
        <v>540.55899330782233</v>
      </c>
      <c r="G24" s="46">
        <v>527.57424296111424</v>
      </c>
      <c r="H24" s="46">
        <v>519.17324290690465</v>
      </c>
      <c r="I24" s="46">
        <v>475.76480170582079</v>
      </c>
      <c r="J24" s="46">
        <v>488.53377908640346</v>
      </c>
      <c r="K24" s="46">
        <v>440.27650766342873</v>
      </c>
      <c r="L24" s="46">
        <v>457.34560869120145</v>
      </c>
      <c r="M24" s="46">
        <v>425.81375298497028</v>
      </c>
      <c r="N24" s="46">
        <v>434.09403897612339</v>
      </c>
      <c r="O24" s="46">
        <v>444.9436425781783</v>
      </c>
      <c r="P24" s="46">
        <v>427.5353730240563</v>
      </c>
      <c r="Q24" s="46">
        <v>438.32214703971886</v>
      </c>
      <c r="R24" s="46">
        <v>444.71331234388515</v>
      </c>
      <c r="S24" s="46">
        <v>469.1641682299358</v>
      </c>
      <c r="T24" s="46">
        <v>378.81132963029393</v>
      </c>
      <c r="U24" s="46">
        <v>225.91689844092934</v>
      </c>
      <c r="V24" s="46">
        <v>231.34887089906454</v>
      </c>
      <c r="W24" s="46">
        <v>198.58704298719397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23.357124338780672</v>
      </c>
      <c r="D32" s="40">
        <v>-4.1661201460263486</v>
      </c>
      <c r="E32" s="40">
        <v>-2.4291470031468854</v>
      </c>
      <c r="F32" s="40">
        <v>3.7674695552872821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-3441.4526809388308</v>
      </c>
      <c r="D33" s="40">
        <v>-309.37699922741473</v>
      </c>
      <c r="E33" s="40">
        <v>-310.79851899324211</v>
      </c>
      <c r="F33" s="40">
        <v>-332.68243963751257</v>
      </c>
      <c r="G33" s="40">
        <v>-335.01960100099274</v>
      </c>
      <c r="H33" s="40">
        <v>-480.73502641108672</v>
      </c>
      <c r="I33" s="40">
        <v>-534.30335796201416</v>
      </c>
      <c r="J33" s="40">
        <v>-553.67670819389491</v>
      </c>
      <c r="K33" s="40">
        <v>-545.19490689593874</v>
      </c>
      <c r="L33" s="40">
        <v>-573.48723993331078</v>
      </c>
      <c r="M33" s="40">
        <v>-585.61352510899906</v>
      </c>
      <c r="N33" s="40">
        <v>-210.96500603871061</v>
      </c>
      <c r="O33" s="40">
        <v>-218.63118788131814</v>
      </c>
      <c r="P33" s="40">
        <v>-206.18127557208726</v>
      </c>
      <c r="Q33" s="40">
        <v>-203.06584529320787</v>
      </c>
      <c r="R33" s="40">
        <v>-51.53657503194038</v>
      </c>
      <c r="S33" s="40">
        <v>14.14664225111736</v>
      </c>
      <c r="T33" s="40">
        <v>14.315803298018141</v>
      </c>
      <c r="U33" s="40">
        <v>14.528153527888666</v>
      </c>
      <c r="V33" s="40">
        <v>14.588468314983187</v>
      </c>
      <c r="W33" s="40">
        <v>14.916540342388668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108.29752908341793</v>
      </c>
      <c r="D34" s="40">
        <v>11.31577362832145</v>
      </c>
      <c r="E34" s="40">
        <v>14.117630020746038</v>
      </c>
      <c r="F34" s="40">
        <v>15.516804089788227</v>
      </c>
      <c r="G34" s="40">
        <v>14.828705435318721</v>
      </c>
      <c r="H34" s="40">
        <v>9.7081146622079402</v>
      </c>
      <c r="I34" s="40">
        <v>7.2274512550228991</v>
      </c>
      <c r="J34" s="40">
        <v>7.4158447629284403</v>
      </c>
      <c r="K34" s="40">
        <v>8.2681781789984559</v>
      </c>
      <c r="L34" s="40">
        <v>7.3398088700346076</v>
      </c>
      <c r="M34" s="40">
        <v>6.5140422302119987</v>
      </c>
      <c r="N34" s="40">
        <v>6.38439757506546</v>
      </c>
      <c r="O34" s="40">
        <v>5.8811411523237282</v>
      </c>
      <c r="P34" s="40">
        <v>4.6760108882614002</v>
      </c>
      <c r="Q34" s="40">
        <v>5.5873065415995198</v>
      </c>
      <c r="R34" s="40">
        <v>5.826045446244958</v>
      </c>
      <c r="S34" s="40">
        <v>6.4613516594880203</v>
      </c>
      <c r="T34" s="40">
        <v>13.052343963559029</v>
      </c>
      <c r="U34" s="40">
        <v>15.805917813174396</v>
      </c>
      <c r="V34" s="40">
        <v>16.313691630528506</v>
      </c>
      <c r="W34" s="40">
        <v>17.870663740543421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870.70687758250654</v>
      </c>
      <c r="D36" s="40">
        <v>108.30441498240853</v>
      </c>
      <c r="E36" s="40">
        <v>108.96196819033237</v>
      </c>
      <c r="F36" s="40">
        <v>128.97286405272695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2053.6576421151508</v>
      </c>
      <c r="D37" s="40">
        <v>274.9772590772734</v>
      </c>
      <c r="E37" s="40">
        <v>265.83712793519612</v>
      </c>
      <c r="F37" s="40">
        <v>252.06215856539396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-57.008470516794667</v>
      </c>
      <c r="D38" s="40">
        <v>0.79605447628535053</v>
      </c>
      <c r="E38" s="40">
        <v>0.8071818460559973</v>
      </c>
      <c r="F38" s="40">
        <v>0.81693322659000389</v>
      </c>
      <c r="G38" s="40">
        <v>0.82965966092732879</v>
      </c>
      <c r="H38" s="40">
        <v>0.81894341858349273</v>
      </c>
      <c r="I38" s="40">
        <v>0.8365191052086508</v>
      </c>
      <c r="J38" s="40">
        <v>0.79709996142048289</v>
      </c>
      <c r="K38" s="40">
        <v>-35.635925132892801</v>
      </c>
      <c r="L38" s="40">
        <v>-35.502429544418497</v>
      </c>
      <c r="M38" s="40">
        <v>-35.490625848429879</v>
      </c>
      <c r="N38" s="40">
        <v>-35.482056220699882</v>
      </c>
      <c r="O38" s="40">
        <v>-35.577421512099853</v>
      </c>
      <c r="P38" s="40">
        <v>-35.465963922721059</v>
      </c>
      <c r="Q38" s="40">
        <v>14.566840136191315</v>
      </c>
      <c r="R38" s="40">
        <v>14.633032245881914</v>
      </c>
      <c r="S38" s="40">
        <v>14.763888690736305</v>
      </c>
      <c r="T38" s="40">
        <v>14.630119232952127</v>
      </c>
      <c r="U38" s="40">
        <v>27.836968752704578</v>
      </c>
      <c r="V38" s="40">
        <v>27.81519140163039</v>
      </c>
      <c r="W38" s="40">
        <v>30.541036138175091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2438.9070540925609</v>
      </c>
      <c r="D39" s="40">
        <v>270.65461410177409</v>
      </c>
      <c r="E39" s="40">
        <v>303.74304139834749</v>
      </c>
      <c r="F39" s="40">
        <v>308.97497667194608</v>
      </c>
      <c r="G39" s="40">
        <v>297.90828296024358</v>
      </c>
      <c r="H39" s="40">
        <v>207.98946837338474</v>
      </c>
      <c r="I39" s="40">
        <v>156.27923798752477</v>
      </c>
      <c r="J39" s="40">
        <v>165.25990954575767</v>
      </c>
      <c r="K39" s="40">
        <v>193.90558287648898</v>
      </c>
      <c r="L39" s="40">
        <v>181.43146365540775</v>
      </c>
      <c r="M39" s="40">
        <v>161.19301277514217</v>
      </c>
      <c r="N39" s="40">
        <v>160.78333554351764</v>
      </c>
      <c r="O39" s="40">
        <v>150.45864934630873</v>
      </c>
      <c r="P39" s="40">
        <v>126.08607024340502</v>
      </c>
      <c r="Q39" s="40">
        <v>144.67377198893908</v>
      </c>
      <c r="R39" s="40">
        <v>150.46537259338086</v>
      </c>
      <c r="S39" s="40">
        <v>167.01227635219379</v>
      </c>
      <c r="T39" s="40">
        <v>282.80525557071257</v>
      </c>
      <c r="U39" s="40">
        <v>348.12841583076761</v>
      </c>
      <c r="V39" s="40">
        <v>369.86602084911738</v>
      </c>
      <c r="W39" s="40">
        <v>436.17851332279963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58.281071334748894</v>
      </c>
      <c r="D40" s="40">
        <v>8.7814069171500027</v>
      </c>
      <c r="E40" s="40">
        <v>4.8113246744099998</v>
      </c>
      <c r="F40" s="40">
        <v>4.6639564985199993</v>
      </c>
      <c r="G40" s="40">
        <v>6.1902708573599998</v>
      </c>
      <c r="H40" s="40">
        <v>7.7682327867800005</v>
      </c>
      <c r="I40" s="40">
        <v>6.5626117914599984</v>
      </c>
      <c r="J40" s="40">
        <v>7.0015658673799948</v>
      </c>
      <c r="K40" s="40">
        <v>8.6649774731599951</v>
      </c>
      <c r="L40" s="40">
        <v>4.8343191439800002</v>
      </c>
      <c r="M40" s="40">
        <v>4.2837213022399991</v>
      </c>
      <c r="N40" s="40">
        <v>3.6864055254499992</v>
      </c>
      <c r="O40" s="40">
        <v>3.7134918242100001</v>
      </c>
      <c r="P40" s="40">
        <v>2.8897022177900009</v>
      </c>
      <c r="Q40" s="40">
        <v>3.2647971072499988</v>
      </c>
      <c r="R40" s="40">
        <v>3.546965082819999</v>
      </c>
      <c r="S40" s="40">
        <v>3.5946260100699994</v>
      </c>
      <c r="T40" s="40">
        <v>3.52967775761</v>
      </c>
      <c r="U40" s="40">
        <v>3.6232247684899992</v>
      </c>
      <c r="V40" s="40">
        <v>4.1443034610200016</v>
      </c>
      <c r="W40" s="40">
        <v>4.0775793196499999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15.304294390797784</v>
      </c>
      <c r="D41" s="40">
        <v>1.0508554141097299</v>
      </c>
      <c r="E41" s="40">
        <v>0</v>
      </c>
      <c r="F41" s="40">
        <v>8.0118311417711894</v>
      </c>
      <c r="G41" s="40">
        <v>0</v>
      </c>
      <c r="H41" s="40">
        <v>0</v>
      </c>
      <c r="I41" s="40">
        <v>1.5080246111187101</v>
      </c>
      <c r="J41" s="40">
        <v>2.3851703035281897</v>
      </c>
      <c r="K41" s="40">
        <v>0.3906024185365301</v>
      </c>
      <c r="L41" s="40">
        <v>0.91693990800036995</v>
      </c>
      <c r="M41" s="40">
        <v>1.89401049185084</v>
      </c>
      <c r="N41" s="40">
        <v>1.69435430743228</v>
      </c>
      <c r="O41" s="40">
        <v>1.99460171223689</v>
      </c>
      <c r="P41" s="40">
        <v>0.56926451587492988</v>
      </c>
      <c r="Q41" s="40">
        <v>0.22012479795794998</v>
      </c>
      <c r="R41" s="40">
        <v>1.3767318001195499</v>
      </c>
      <c r="S41" s="40">
        <v>2.89063213570607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102.83295635022291</v>
      </c>
      <c r="D43" s="50">
        <v>49.739703200678392</v>
      </c>
      <c r="E43" s="50">
        <v>39.275818706385188</v>
      </c>
      <c r="F43" s="50">
        <v>24.316276777890739</v>
      </c>
      <c r="G43" s="50">
        <v>2.6055527085014702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2172.8833978325606</v>
      </c>
      <c r="D45" s="46">
        <v>412.07696242455984</v>
      </c>
      <c r="E45" s="46">
        <v>424.32642677508414</v>
      </c>
      <c r="F45" s="46">
        <v>414.42083094240189</v>
      </c>
      <c r="G45" s="46">
        <v>351.66962508146941</v>
      </c>
      <c r="H45" s="46">
        <v>91.136225590459574</v>
      </c>
      <c r="I45" s="46">
        <v>-29.811319086721657</v>
      </c>
      <c r="J45" s="46">
        <v>-58.988837622207321</v>
      </c>
      <c r="K45" s="46">
        <v>-59.828759983739118</v>
      </c>
      <c r="L45" s="46">
        <v>-122.01688252544584</v>
      </c>
      <c r="M45" s="46">
        <v>-189.55123917067715</v>
      </c>
      <c r="N45" s="46">
        <v>154.9977784144786</v>
      </c>
      <c r="O45" s="46">
        <v>121.00842271410286</v>
      </c>
      <c r="P45" s="46">
        <v>79.999619909367993</v>
      </c>
      <c r="Q45" s="46">
        <v>149.23603564011549</v>
      </c>
      <c r="R45" s="46">
        <v>305.77375446631851</v>
      </c>
      <c r="S45" s="46">
        <v>358.93806291138424</v>
      </c>
      <c r="T45" s="46">
        <v>389.23669853502361</v>
      </c>
      <c r="U45" s="46">
        <v>462.75312897809954</v>
      </c>
      <c r="V45" s="46">
        <v>470.45395746123012</v>
      </c>
      <c r="W45" s="46">
        <v>537.60960789472063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-6.1775442465054908</v>
      </c>
      <c r="D57" s="40">
        <v>0</v>
      </c>
      <c r="E57" s="40">
        <v>0</v>
      </c>
      <c r="F57" s="40">
        <v>-0.13898177602262993</v>
      </c>
      <c r="G57" s="40">
        <v>-0.30637038783836995</v>
      </c>
      <c r="H57" s="40">
        <v>-0.33289795169162995</v>
      </c>
      <c r="I57" s="40">
        <v>-0.35312435764034988</v>
      </c>
      <c r="J57" s="40">
        <v>-0.38317894445813</v>
      </c>
      <c r="K57" s="40">
        <v>-0.43364305824801003</v>
      </c>
      <c r="L57" s="40">
        <v>-0.48858989805010999</v>
      </c>
      <c r="M57" s="40">
        <v>-0.53975932772865032</v>
      </c>
      <c r="N57" s="40">
        <v>-0.60078457430243981</v>
      </c>
      <c r="O57" s="40">
        <v>-0.68198819749824979</v>
      </c>
      <c r="P57" s="40">
        <v>-0.84265753287774015</v>
      </c>
      <c r="Q57" s="40">
        <v>-0.9611719183509102</v>
      </c>
      <c r="R57" s="40">
        <v>-1.1320958106356798</v>
      </c>
      <c r="S57" s="40">
        <v>-1.28613837164432</v>
      </c>
      <c r="T57" s="40">
        <v>-1.5025494202763594</v>
      </c>
      <c r="U57" s="40">
        <v>-1.7586758223557204</v>
      </c>
      <c r="V57" s="40">
        <v>-1.9226053620169101</v>
      </c>
      <c r="W57" s="40">
        <v>-2.1310248881597209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13976.034681137384</v>
      </c>
      <c r="D58" s="46">
        <v>214.66342742274182</v>
      </c>
      <c r="E58" s="46">
        <v>213.19854251148149</v>
      </c>
      <c r="F58" s="46">
        <v>240.96609800417687</v>
      </c>
      <c r="G58" s="46">
        <v>476.21493349002583</v>
      </c>
      <c r="H58" s="46">
        <v>781.72883088013771</v>
      </c>
      <c r="I58" s="46">
        <v>1068.5417787511328</v>
      </c>
      <c r="J58" s="46">
        <v>1087.4281450693097</v>
      </c>
      <c r="K58" s="46">
        <v>1335.1580175929087</v>
      </c>
      <c r="L58" s="46">
        <v>1438.3341973338929</v>
      </c>
      <c r="M58" s="46">
        <v>1693.3971839260817</v>
      </c>
      <c r="N58" s="46">
        <v>1842.8203944490331</v>
      </c>
      <c r="O58" s="46">
        <v>1968.9882852906283</v>
      </c>
      <c r="P58" s="46">
        <v>2297.0384321429033</v>
      </c>
      <c r="Q58" s="46">
        <v>2239.2190505934382</v>
      </c>
      <c r="R58" s="46">
        <v>2236.5620755110572</v>
      </c>
      <c r="S58" s="46">
        <v>2258.431772969338</v>
      </c>
      <c r="T58" s="46">
        <v>2593.5557888226008</v>
      </c>
      <c r="U58" s="46">
        <v>2895.5498120838597</v>
      </c>
      <c r="V58" s="46">
        <v>2925.6421198393564</v>
      </c>
      <c r="W58" s="46">
        <v>3250.016932835088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1085.0291340765682</v>
      </c>
      <c r="D65" s="40">
        <v>9.2145891708855086</v>
      </c>
      <c r="E65" s="40">
        <v>21.223359708994995</v>
      </c>
      <c r="F65" s="40">
        <v>29.896555696510077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1695.3727710272224</v>
      </c>
      <c r="D67" s="46">
        <v>9.2145891708855086</v>
      </c>
      <c r="E67" s="46">
        <v>27.224323106999055</v>
      </c>
      <c r="F67" s="46">
        <v>48.868709014511573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-4797.6526400253433</v>
      </c>
      <c r="D70" s="50">
        <v>-466.97488606944518</v>
      </c>
      <c r="E70" s="50">
        <v>-410.75464254395348</v>
      </c>
      <c r="F70" s="50">
        <v>-379.91885224494212</v>
      </c>
      <c r="G70" s="50">
        <v>-393.01419559518303</v>
      </c>
      <c r="H70" s="50">
        <v>-376.98682846267417</v>
      </c>
      <c r="I70" s="50">
        <v>-402.29799331377063</v>
      </c>
      <c r="J70" s="50">
        <v>-456.68107595558888</v>
      </c>
      <c r="K70" s="50">
        <v>-457.59478626746244</v>
      </c>
      <c r="L70" s="50">
        <v>-452.24743892044029</v>
      </c>
      <c r="M70" s="50">
        <v>-482.74571880619817</v>
      </c>
      <c r="N70" s="50">
        <v>-476.75698506313006</v>
      </c>
      <c r="O70" s="50">
        <v>-477.64623257330635</v>
      </c>
      <c r="P70" s="50">
        <v>-475.51981568070966</v>
      </c>
      <c r="Q70" s="50">
        <v>-478.60148471127764</v>
      </c>
      <c r="R70" s="50">
        <v>-511.84860216611435</v>
      </c>
      <c r="S70" s="50">
        <v>-534.87800689441485</v>
      </c>
      <c r="T70" s="50">
        <v>-504.88700811392221</v>
      </c>
      <c r="U70" s="50">
        <v>-497.95745474984335</v>
      </c>
      <c r="V70" s="50">
        <v>-482.4942160113178</v>
      </c>
      <c r="W70" s="50">
        <v>-533.12077169184749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717.5133190163956</v>
      </c>
      <c r="D71" s="50">
        <v>88.093722416642834</v>
      </c>
      <c r="E71" s="50">
        <v>79.721315794966301</v>
      </c>
      <c r="F71" s="50">
        <v>83.428597883251939</v>
      </c>
      <c r="G71" s="50">
        <v>65.123189063175715</v>
      </c>
      <c r="H71" s="50">
        <v>45.590935174862025</v>
      </c>
      <c r="I71" s="50">
        <v>29.968262791579843</v>
      </c>
      <c r="J71" s="50">
        <v>34.444018077225572</v>
      </c>
      <c r="K71" s="50">
        <v>44.319084014177925</v>
      </c>
      <c r="L71" s="50">
        <v>50.259861052497662</v>
      </c>
      <c r="M71" s="50">
        <v>51.675341109459346</v>
      </c>
      <c r="N71" s="50">
        <v>54.544638359191609</v>
      </c>
      <c r="O71" s="50">
        <v>52.036691241692708</v>
      </c>
      <c r="P71" s="50">
        <v>51.256823666508275</v>
      </c>
      <c r="Q71" s="50">
        <v>56.195925500567888</v>
      </c>
      <c r="R71" s="50">
        <v>56.990212448948284</v>
      </c>
      <c r="S71" s="50">
        <v>61.775359589974933</v>
      </c>
      <c r="T71" s="50">
        <v>94.897543064878974</v>
      </c>
      <c r="U71" s="50">
        <v>127.66127779584693</v>
      </c>
      <c r="V71" s="50">
        <v>133.77888997480099</v>
      </c>
      <c r="W71" s="50">
        <v>188.46742807907992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-4080.1393210089464</v>
      </c>
      <c r="D72" s="46">
        <v>-378.88116365280234</v>
      </c>
      <c r="E72" s="46">
        <v>-331.03332674898718</v>
      </c>
      <c r="F72" s="46">
        <v>-296.49025436169018</v>
      </c>
      <c r="G72" s="46">
        <v>-327.89100653200728</v>
      </c>
      <c r="H72" s="46">
        <v>-331.39589328781216</v>
      </c>
      <c r="I72" s="46">
        <v>-372.3297305221908</v>
      </c>
      <c r="J72" s="46">
        <v>-422.23705787836332</v>
      </c>
      <c r="K72" s="46">
        <v>-413.27570225328452</v>
      </c>
      <c r="L72" s="46">
        <v>-401.9875778679426</v>
      </c>
      <c r="M72" s="46">
        <v>-431.07037769673883</v>
      </c>
      <c r="N72" s="46">
        <v>-422.21234670393846</v>
      </c>
      <c r="O72" s="46">
        <v>-425.60954133161363</v>
      </c>
      <c r="P72" s="46">
        <v>-424.26299201420136</v>
      </c>
      <c r="Q72" s="46">
        <v>-422.40555921070973</v>
      </c>
      <c r="R72" s="46">
        <v>-454.85838971716606</v>
      </c>
      <c r="S72" s="46">
        <v>-473.10264730443993</v>
      </c>
      <c r="T72" s="46">
        <v>-409.98946504904325</v>
      </c>
      <c r="U72" s="46">
        <v>-370.29617695399645</v>
      </c>
      <c r="V72" s="46">
        <v>-348.71532603651679</v>
      </c>
      <c r="W72" s="46">
        <v>-344.65334361276757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22944.212195884142</v>
      </c>
      <c r="D79" s="60">
        <v>1135.2841133657751</v>
      </c>
      <c r="E79" s="60">
        <v>1193.4420112761572</v>
      </c>
      <c r="F79" s="60">
        <v>1265.973695074262</v>
      </c>
      <c r="G79" s="60">
        <v>1471.976635357704</v>
      </c>
      <c r="H79" s="60">
        <v>1527.888499040693</v>
      </c>
      <c r="I79" s="60">
        <v>1771.2609745596785</v>
      </c>
      <c r="J79" s="60">
        <v>1612.559593093265</v>
      </c>
      <c r="K79" s="60">
        <v>1847.2477958739578</v>
      </c>
      <c r="L79" s="60">
        <v>1874.0518703333153</v>
      </c>
      <c r="M79" s="60">
        <v>2078.2983825110359</v>
      </c>
      <c r="N79" s="60">
        <v>2587.626748172881</v>
      </c>
      <c r="O79" s="60">
        <v>2742.1750520906021</v>
      </c>
      <c r="P79" s="60">
        <v>3055.2603056574512</v>
      </c>
      <c r="Q79" s="60">
        <v>3185.5313668435497</v>
      </c>
      <c r="R79" s="60">
        <v>3262.8073799788526</v>
      </c>
      <c r="S79" s="60">
        <v>3370.6078446633305</v>
      </c>
      <c r="T79" s="60">
        <v>3774.5022716436961</v>
      </c>
      <c r="U79" s="60">
        <v>4100.974633437334</v>
      </c>
      <c r="V79" s="60">
        <v>4060.137487349778</v>
      </c>
      <c r="W79" s="60">
        <v>4561.2728792439684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18959.118281275612</v>
      </c>
      <c r="D80" s="40">
        <v>499.68735363542396</v>
      </c>
      <c r="E80" s="40">
        <v>541.87480974846153</v>
      </c>
      <c r="F80" s="40">
        <v>577.70790432238095</v>
      </c>
      <c r="G80" s="40">
        <v>880.81672383699242</v>
      </c>
      <c r="H80" s="40">
        <v>1228.1064807262824</v>
      </c>
      <c r="I80" s="40">
        <v>1666.2411704771816</v>
      </c>
      <c r="J80" s="40">
        <v>1560.8348224607082</v>
      </c>
      <c r="K80" s="40">
        <v>1821.5943862124477</v>
      </c>
      <c r="L80" s="40">
        <v>1866.7726318267103</v>
      </c>
      <c r="M80" s="40">
        <v>2181.4553339267363</v>
      </c>
      <c r="N80" s="40">
        <v>2312.4471997416085</v>
      </c>
      <c r="O80" s="40">
        <v>2478.2777580848269</v>
      </c>
      <c r="P80" s="40">
        <v>2834.4247886198623</v>
      </c>
      <c r="Q80" s="40">
        <v>2797.9562590589671</v>
      </c>
      <c r="R80" s="40">
        <v>2802.035645027951</v>
      </c>
      <c r="S80" s="40">
        <v>2840.5861556050268</v>
      </c>
      <c r="T80" s="40">
        <v>3224.9056465105978</v>
      </c>
      <c r="U80" s="40">
        <v>3572.8111226862375</v>
      </c>
      <c r="V80" s="40">
        <v>3476.8703257757434</v>
      </c>
      <c r="W80" s="40">
        <v>3924.0088933225525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4172.4718392160976</v>
      </c>
      <c r="D81" s="40">
        <v>635.5967597303511</v>
      </c>
      <c r="E81" s="40">
        <v>651.57145075533595</v>
      </c>
      <c r="F81" s="40">
        <v>688.38612558504417</v>
      </c>
      <c r="G81" s="40">
        <v>591.56118588438858</v>
      </c>
      <c r="H81" s="40">
        <v>328.70178827986399</v>
      </c>
      <c r="I81" s="40">
        <v>134.0616633124942</v>
      </c>
      <c r="J81" s="40">
        <v>80.860449466768003</v>
      </c>
      <c r="K81" s="40">
        <v>54.877396253986134</v>
      </c>
      <c r="L81" s="40">
        <v>36.586280988481661</v>
      </c>
      <c r="M81" s="40">
        <v>-73.770710558950839</v>
      </c>
      <c r="N81" s="40">
        <v>304.64385284108437</v>
      </c>
      <c r="O81" s="40">
        <v>293.43981376480463</v>
      </c>
      <c r="P81" s="40">
        <v>250.45624872599524</v>
      </c>
      <c r="Q81" s="40">
        <v>346.29067903556131</v>
      </c>
      <c r="R81" s="40">
        <v>490.54889083098226</v>
      </c>
      <c r="S81" s="40">
        <v>559.87705686693005</v>
      </c>
      <c r="T81" s="40">
        <v>579.53037042790288</v>
      </c>
      <c r="U81" s="40">
        <v>558.17802193410557</v>
      </c>
      <c r="V81" s="40">
        <v>613.24105155452787</v>
      </c>
      <c r="W81" s="40">
        <v>667.37182871076516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23123.029075156603</v>
      </c>
      <c r="D84" s="63"/>
      <c r="E84" s="64">
        <v>178.81687927246094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17365.912636549045</v>
      </c>
      <c r="D88" s="67">
        <v>7373.5868146272678</v>
      </c>
      <c r="E88" s="67">
        <v>5212.985013561407</v>
      </c>
      <c r="F88" s="67">
        <v>4234.4079883938311</v>
      </c>
      <c r="G88" s="67">
        <v>275.16913246604997</v>
      </c>
      <c r="H88" s="67">
        <v>269.76368750048999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378667.46495412849</v>
      </c>
      <c r="D89" s="67">
        <v>24073.094784082423</v>
      </c>
      <c r="E89" s="67">
        <v>24062.905633411548</v>
      </c>
      <c r="F89" s="67">
        <v>23837.393671891303</v>
      </c>
      <c r="G89" s="67">
        <v>26487.847577833643</v>
      </c>
      <c r="H89" s="67">
        <v>25972.945200180759</v>
      </c>
      <c r="I89" s="67">
        <v>24174.465805655789</v>
      </c>
      <c r="J89" s="67">
        <v>24229.729598423302</v>
      </c>
      <c r="K89" s="67">
        <v>20205.20454888096</v>
      </c>
      <c r="L89" s="67">
        <v>19956.746085556886</v>
      </c>
      <c r="M89" s="67">
        <v>18627.176795098349</v>
      </c>
      <c r="N89" s="67">
        <v>18400.84826934887</v>
      </c>
      <c r="O89" s="67">
        <v>18280.408319651418</v>
      </c>
      <c r="P89" s="67">
        <v>17241.864076486203</v>
      </c>
      <c r="Q89" s="67">
        <v>17181.030726087589</v>
      </c>
      <c r="R89" s="67">
        <v>17498.43927593499</v>
      </c>
      <c r="S89" s="67">
        <v>18145.515970397966</v>
      </c>
      <c r="T89" s="67">
        <v>14010.023257573457</v>
      </c>
      <c r="U89" s="67">
        <v>9323.7282348684748</v>
      </c>
      <c r="V89" s="67">
        <v>9349.9063493455797</v>
      </c>
      <c r="W89" s="67">
        <v>7608.1907734189226</v>
      </c>
    </row>
    <row r="90" spans="1:28" ht="15.75" x14ac:dyDescent="0.25">
      <c r="B90" s="44" t="s">
        <v>78</v>
      </c>
      <c r="C90" s="67">
        <v>147103.79555514664</v>
      </c>
      <c r="D90" s="67">
        <v>2445.6218052747595</v>
      </c>
      <c r="E90" s="67">
        <v>2936.1049414640393</v>
      </c>
      <c r="F90" s="67">
        <v>3450.03258377373</v>
      </c>
      <c r="G90" s="67">
        <v>3984.7427234961101</v>
      </c>
      <c r="H90" s="67">
        <v>4451.9009958880197</v>
      </c>
      <c r="I90" s="67">
        <v>4930.1459278437706</v>
      </c>
      <c r="J90" s="67">
        <v>5499.7984973231596</v>
      </c>
      <c r="K90" s="67">
        <v>6115.8604496588323</v>
      </c>
      <c r="L90" s="67">
        <v>6730.8436399996372</v>
      </c>
      <c r="M90" s="67">
        <v>7356.6912173700784</v>
      </c>
      <c r="N90" s="67">
        <v>7906.7454955512349</v>
      </c>
      <c r="O90" s="67">
        <v>8409.4193650491452</v>
      </c>
      <c r="P90" s="67">
        <v>8826.3680146975239</v>
      </c>
      <c r="Q90" s="67">
        <v>9288.2910411878511</v>
      </c>
      <c r="R90" s="67">
        <v>9732.810565998172</v>
      </c>
      <c r="S90" s="67">
        <v>9986.1000019893454</v>
      </c>
      <c r="T90" s="67">
        <v>10422.93126407813</v>
      </c>
      <c r="U90" s="67">
        <v>11033.241541059677</v>
      </c>
      <c r="V90" s="67">
        <v>11569.640239452787</v>
      </c>
      <c r="W90" s="67">
        <v>12026.505243990643</v>
      </c>
    </row>
    <row r="91" spans="1:28" ht="15.75" x14ac:dyDescent="0.25">
      <c r="B91" s="44" t="s">
        <v>79</v>
      </c>
      <c r="C91" s="67">
        <v>32362.444491912949</v>
      </c>
      <c r="D91" s="67">
        <v>1441.2160719093165</v>
      </c>
      <c r="E91" s="67">
        <v>1684.5293483368948</v>
      </c>
      <c r="F91" s="67">
        <v>2596.8726944149248</v>
      </c>
      <c r="G91" s="67">
        <v>3062.7823244021238</v>
      </c>
      <c r="H91" s="67">
        <v>2434.2425113937416</v>
      </c>
      <c r="I91" s="67">
        <v>2264.4397324149522</v>
      </c>
      <c r="J91" s="67">
        <v>2228.7913545092529</v>
      </c>
      <c r="K91" s="67">
        <v>2212.9949148261012</v>
      </c>
      <c r="L91" s="67">
        <v>2148.8238634050522</v>
      </c>
      <c r="M91" s="67">
        <v>1655.8914460217118</v>
      </c>
      <c r="N91" s="67">
        <v>1204.0399519989219</v>
      </c>
      <c r="O91" s="67">
        <v>1185.1010229886517</v>
      </c>
      <c r="P91" s="67">
        <v>1172.1354901148225</v>
      </c>
      <c r="Q91" s="67">
        <v>1159.7679439259821</v>
      </c>
      <c r="R91" s="67">
        <v>1145.4971882024022</v>
      </c>
      <c r="S91" s="67">
        <v>1131.5210845878023</v>
      </c>
      <c r="T91" s="67">
        <v>924.70087040637213</v>
      </c>
      <c r="U91" s="67">
        <v>914.16941422191258</v>
      </c>
      <c r="V91" s="67">
        <v>904.00053706962149</v>
      </c>
      <c r="W91" s="67">
        <v>890.92672676238203</v>
      </c>
    </row>
    <row r="92" spans="1:28" ht="15.75" x14ac:dyDescent="0.25">
      <c r="B92" s="44" t="s">
        <v>80</v>
      </c>
      <c r="C92" s="67">
        <v>73167.481494669642</v>
      </c>
      <c r="D92" s="67">
        <v>5735.817633846812</v>
      </c>
      <c r="E92" s="67">
        <v>5611.2166519609909</v>
      </c>
      <c r="F92" s="67">
        <v>5379.8921754826788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153630.38305827481</v>
      </c>
      <c r="D93" s="67">
        <v>11012.84089791901</v>
      </c>
      <c r="E93" s="67">
        <v>13361.234188240305</v>
      </c>
      <c r="F93" s="67">
        <v>14471.209234306867</v>
      </c>
      <c r="G93" s="67">
        <v>13219.9355536561</v>
      </c>
      <c r="H93" s="67">
        <v>8480.6877131331712</v>
      </c>
      <c r="I93" s="67">
        <v>6144.1635256545405</v>
      </c>
      <c r="J93" s="67">
        <v>6258.2421683541488</v>
      </c>
      <c r="K93" s="67">
        <v>6813.1549457823521</v>
      </c>
      <c r="L93" s="67">
        <v>6046.3814060369941</v>
      </c>
      <c r="M93" s="67">
        <v>5256.2844797732905</v>
      </c>
      <c r="N93" s="67">
        <v>5092.3876437024628</v>
      </c>
      <c r="O93" s="67">
        <v>4650.0382576228512</v>
      </c>
      <c r="P93" s="67">
        <v>3687.068036124539</v>
      </c>
      <c r="Q93" s="67">
        <v>4235.4756147752914</v>
      </c>
      <c r="R93" s="67">
        <v>4318.0295741446416</v>
      </c>
      <c r="S93" s="67">
        <v>4681.1740732041417</v>
      </c>
      <c r="T93" s="67">
        <v>7656.004097901623</v>
      </c>
      <c r="U93" s="67">
        <v>9123.5124321406038</v>
      </c>
      <c r="V93" s="67">
        <v>9220.2840263885228</v>
      </c>
      <c r="W93" s="67">
        <v>9902.2751894133635</v>
      </c>
    </row>
    <row r="94" spans="1:28" ht="15.75" x14ac:dyDescent="0.25">
      <c r="B94" s="44" t="s">
        <v>82</v>
      </c>
      <c r="C94" s="67">
        <v>205915.96478208899</v>
      </c>
      <c r="D94" s="67">
        <v>1222.8199867358899</v>
      </c>
      <c r="E94" s="67">
        <v>1271.12004083277</v>
      </c>
      <c r="F94" s="67">
        <v>1466.3463489174799</v>
      </c>
      <c r="G94" s="67">
        <v>5624.6473840482631</v>
      </c>
      <c r="H94" s="67">
        <v>6772.1642282596222</v>
      </c>
      <c r="I94" s="67">
        <v>8411.2760145590219</v>
      </c>
      <c r="J94" s="67">
        <v>8377.3452269477148</v>
      </c>
      <c r="K94" s="67">
        <v>8651.4606976890609</v>
      </c>
      <c r="L94" s="67">
        <v>8732.0228504801598</v>
      </c>
      <c r="M94" s="67">
        <v>10078.164343369179</v>
      </c>
      <c r="N94" s="67">
        <v>11240.917845612566</v>
      </c>
      <c r="O94" s="67">
        <v>11216.29131441567</v>
      </c>
      <c r="P94" s="67">
        <v>14285.8137769233</v>
      </c>
      <c r="Q94" s="67">
        <v>14269.227541952208</v>
      </c>
      <c r="R94" s="67">
        <v>14253.30645611143</v>
      </c>
      <c r="S94" s="67">
        <v>14229.267146163478</v>
      </c>
      <c r="T94" s="67">
        <v>16400.1939923625</v>
      </c>
      <c r="U94" s="67">
        <v>16396.996886033332</v>
      </c>
      <c r="V94" s="67">
        <v>16372.031975245211</v>
      </c>
      <c r="W94" s="67">
        <v>16644.550725430123</v>
      </c>
    </row>
    <row r="95" spans="1:28" ht="15.75" x14ac:dyDescent="0.25">
      <c r="B95" s="44" t="s">
        <v>83</v>
      </c>
      <c r="C95" s="67">
        <v>362280.53384997707</v>
      </c>
      <c r="D95" s="67">
        <v>9171.234885038808</v>
      </c>
      <c r="E95" s="67">
        <v>9218.5042869067365</v>
      </c>
      <c r="F95" s="67">
        <v>9708.6354917890276</v>
      </c>
      <c r="G95" s="67">
        <v>10017.65302231782</v>
      </c>
      <c r="H95" s="67">
        <v>15818.183623748449</v>
      </c>
      <c r="I95" s="67">
        <v>18228.481841917968</v>
      </c>
      <c r="J95" s="67">
        <v>18231.801694113979</v>
      </c>
      <c r="K95" s="67">
        <v>18372.401824067176</v>
      </c>
      <c r="L95" s="67">
        <v>18345.069994225945</v>
      </c>
      <c r="M95" s="67">
        <v>20122.340626461977</v>
      </c>
      <c r="N95" s="67">
        <v>20117.608469001665</v>
      </c>
      <c r="O95" s="67">
        <v>21659.62988887983</v>
      </c>
      <c r="P95" s="67">
        <v>21559.282518484491</v>
      </c>
      <c r="Q95" s="67">
        <v>21586.389127217091</v>
      </c>
      <c r="R95" s="67">
        <v>21598.035060897426</v>
      </c>
      <c r="S95" s="67">
        <v>21710.053097658267</v>
      </c>
      <c r="T95" s="67">
        <v>21645.672459186775</v>
      </c>
      <c r="U95" s="67">
        <v>21650.582927518775</v>
      </c>
      <c r="V95" s="67">
        <v>21644.206730421134</v>
      </c>
      <c r="W95" s="67">
        <v>21874.766280123804</v>
      </c>
    </row>
    <row r="96" spans="1:28" ht="15.75" x14ac:dyDescent="0.25">
      <c r="B96" s="44" t="s">
        <v>84</v>
      </c>
      <c r="C96" s="67">
        <v>106320.38698672084</v>
      </c>
      <c r="D96" s="67">
        <v>3860.2909514728426</v>
      </c>
      <c r="E96" s="67">
        <v>3945.5761315627706</v>
      </c>
      <c r="F96" s="67">
        <v>3456.9519802051964</v>
      </c>
      <c r="G96" s="67">
        <v>3170.8374589974987</v>
      </c>
      <c r="H96" s="67">
        <v>2944.1747546112274</v>
      </c>
      <c r="I96" s="67">
        <v>2940.0605731268192</v>
      </c>
      <c r="J96" s="67">
        <v>2944.6120768799392</v>
      </c>
      <c r="K96" s="67">
        <v>5788.7928099947094</v>
      </c>
      <c r="L96" s="67">
        <v>5778.2588486933673</v>
      </c>
      <c r="M96" s="67">
        <v>5757.8221658315761</v>
      </c>
      <c r="N96" s="67">
        <v>5723.8582308169871</v>
      </c>
      <c r="O96" s="67">
        <v>5757.7482595039728</v>
      </c>
      <c r="P96" s="67">
        <v>5765.9029967229071</v>
      </c>
      <c r="Q96" s="67">
        <v>5691.8097507716247</v>
      </c>
      <c r="R96" s="67">
        <v>5688.3186702360963</v>
      </c>
      <c r="S96" s="67">
        <v>5689.1894804063886</v>
      </c>
      <c r="T96" s="67">
        <v>5717.9589158171275</v>
      </c>
      <c r="U96" s="67">
        <v>8236.8622518112588</v>
      </c>
      <c r="V96" s="67">
        <v>8256.8018446204769</v>
      </c>
      <c r="W96" s="67">
        <v>9204.5588346380537</v>
      </c>
    </row>
    <row r="97" spans="2:23" ht="15.75" x14ac:dyDescent="0.25">
      <c r="B97" s="45" t="s">
        <v>17</v>
      </c>
      <c r="C97" s="46">
        <v>1476814.3678094684</v>
      </c>
      <c r="D97" s="67">
        <v>66336.523830907128</v>
      </c>
      <c r="E97" s="67">
        <v>67304.176236277461</v>
      </c>
      <c r="F97" s="67">
        <v>68601.74216917505</v>
      </c>
      <c r="G97" s="67">
        <v>70910.998847758834</v>
      </c>
      <c r="H97" s="67">
        <v>72167.892721519558</v>
      </c>
      <c r="I97" s="67">
        <v>72063.519306720103</v>
      </c>
      <c r="J97" s="67">
        <v>72489.039670660044</v>
      </c>
      <c r="K97" s="67">
        <v>72841.85074276806</v>
      </c>
      <c r="L97" s="67">
        <v>72197.830037468229</v>
      </c>
      <c r="M97" s="67">
        <v>73264.467740981752</v>
      </c>
      <c r="N97" s="67">
        <v>74070.73632954841</v>
      </c>
      <c r="O97" s="67">
        <v>75330.498766346325</v>
      </c>
      <c r="P97" s="67">
        <v>76205.934302504873</v>
      </c>
      <c r="Q97" s="67">
        <v>76783.371669670261</v>
      </c>
      <c r="R97" s="67">
        <v>77564.015315562079</v>
      </c>
      <c r="S97" s="67">
        <v>78199.832192605041</v>
      </c>
      <c r="T97" s="67">
        <v>77432.211819390781</v>
      </c>
      <c r="U97" s="67">
        <v>77230.770628198836</v>
      </c>
      <c r="V97" s="67">
        <v>77572.964541616704</v>
      </c>
      <c r="W97" s="67">
        <v>78245.990939788971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5B89-4175-4DEA-8692-C8029632FA4D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101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395.77862566472533</v>
      </c>
      <c r="D20" s="40">
        <v>169.72401042550459</v>
      </c>
      <c r="E20" s="40">
        <v>88.314871310456681</v>
      </c>
      <c r="F20" s="40">
        <v>100.17203842836633</v>
      </c>
      <c r="G20" s="40">
        <v>29.101758183994452</v>
      </c>
      <c r="H20" s="40">
        <v>23.660982490084955</v>
      </c>
      <c r="I20" s="40">
        <v>13.392481552333804</v>
      </c>
      <c r="J20" s="40">
        <v>9.5897101960604285</v>
      </c>
      <c r="K20" s="40">
        <v>12.85425061047996</v>
      </c>
      <c r="L20" s="40">
        <v>7.5921816663071455</v>
      </c>
      <c r="M20" s="40">
        <v>10.906055034652297</v>
      </c>
      <c r="N20" s="40">
        <v>5.3068440010327187</v>
      </c>
      <c r="O20" s="40">
        <v>4.1280595967923404</v>
      </c>
      <c r="P20" s="40">
        <v>7.3256853517920009E-2</v>
      </c>
      <c r="Q20" s="40">
        <v>2.16887043913E-3</v>
      </c>
      <c r="R20" s="40">
        <v>5.2695032279000001E-4</v>
      </c>
      <c r="S20" s="40">
        <v>0</v>
      </c>
      <c r="T20" s="40">
        <v>4.9096930773710001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17.979648264129157</v>
      </c>
      <c r="D21" s="40">
        <v>3.4364305739200001</v>
      </c>
      <c r="E21" s="40">
        <v>3.1774014635100003</v>
      </c>
      <c r="F21" s="40">
        <v>3.7146652217999998</v>
      </c>
      <c r="G21" s="40">
        <v>2.9758196549100004</v>
      </c>
      <c r="H21" s="40">
        <v>2.0156092279099997</v>
      </c>
      <c r="I21" s="40">
        <v>1.4256765200400001</v>
      </c>
      <c r="J21" s="40">
        <v>1.3128642966700002</v>
      </c>
      <c r="K21" s="40">
        <v>1.5445741665499999</v>
      </c>
      <c r="L21" s="40">
        <v>0.72221292487000011</v>
      </c>
      <c r="M21" s="40">
        <v>1.7464220477300001</v>
      </c>
      <c r="N21" s="40">
        <v>0.8346585337400001</v>
      </c>
      <c r="O21" s="40">
        <v>1.0123834898399999</v>
      </c>
      <c r="P21" s="40">
        <v>8.4338882749999997E-2</v>
      </c>
      <c r="Q21" s="40">
        <v>7.1981824200000001E-3</v>
      </c>
      <c r="R21" s="40">
        <v>0</v>
      </c>
      <c r="S21" s="40">
        <v>0</v>
      </c>
      <c r="T21" s="40">
        <v>1.04513233905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3311.7436734800222</v>
      </c>
      <c r="D22" s="40">
        <v>324.83147729408557</v>
      </c>
      <c r="E22" s="40">
        <v>357.71954029197735</v>
      </c>
      <c r="F22" s="40">
        <v>354.53811726093022</v>
      </c>
      <c r="G22" s="40">
        <v>395.70163032615147</v>
      </c>
      <c r="H22" s="40">
        <v>338.34089905050985</v>
      </c>
      <c r="I22" s="40">
        <v>309.54027761303888</v>
      </c>
      <c r="J22" s="40">
        <v>336.18899077250222</v>
      </c>
      <c r="K22" s="40">
        <v>297.47671031909886</v>
      </c>
      <c r="L22" s="40">
        <v>286.44317836136844</v>
      </c>
      <c r="M22" s="40">
        <v>231.8315248122266</v>
      </c>
      <c r="N22" s="40">
        <v>235.31729043771617</v>
      </c>
      <c r="O22" s="40">
        <v>235.27530344937523</v>
      </c>
      <c r="P22" s="40">
        <v>288.7178585863731</v>
      </c>
      <c r="Q22" s="40">
        <v>317.1275620464092</v>
      </c>
      <c r="R22" s="40">
        <v>359.36183653139119</v>
      </c>
      <c r="S22" s="40">
        <v>397.39783904025734</v>
      </c>
      <c r="T22" s="40">
        <v>320.74067242106503</v>
      </c>
      <c r="U22" s="40">
        <v>179.68674154228893</v>
      </c>
      <c r="V22" s="40">
        <v>187.31668073419772</v>
      </c>
      <c r="W22" s="40">
        <v>161.94339509783978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108.96134603256047</v>
      </c>
      <c r="D23" s="40">
        <v>12.90645505945</v>
      </c>
      <c r="E23" s="40">
        <v>13.41474123345</v>
      </c>
      <c r="F23" s="40">
        <v>13.079134125600001</v>
      </c>
      <c r="G23" s="40">
        <v>14.161706995260003</v>
      </c>
      <c r="H23" s="40">
        <v>14.332519569789998</v>
      </c>
      <c r="I23" s="40">
        <v>12.026050582309995</v>
      </c>
      <c r="J23" s="40">
        <v>11.9035064239</v>
      </c>
      <c r="K23" s="40">
        <v>9.4477420722800005</v>
      </c>
      <c r="L23" s="40">
        <v>7.5604610981700002</v>
      </c>
      <c r="M23" s="40">
        <v>8.0185229704899985</v>
      </c>
      <c r="N23" s="40">
        <v>6.4138382992900009</v>
      </c>
      <c r="O23" s="40">
        <v>6.733377538930001</v>
      </c>
      <c r="P23" s="40">
        <v>7.1016610310299999</v>
      </c>
      <c r="Q23" s="40">
        <v>7.5096532358000001</v>
      </c>
      <c r="R23" s="40">
        <v>8.1312505392300007</v>
      </c>
      <c r="S23" s="40">
        <v>8.60197635908</v>
      </c>
      <c r="T23" s="40">
        <v>7.2647490075500007</v>
      </c>
      <c r="U23" s="40">
        <v>4.6154758389299975</v>
      </c>
      <c r="V23" s="40">
        <v>4.5143970582300001</v>
      </c>
      <c r="W23" s="40">
        <v>3.3943878768599998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3834.4632934414367</v>
      </c>
      <c r="D24" s="46">
        <v>510.89837335296016</v>
      </c>
      <c r="E24" s="46">
        <v>462.62655429939406</v>
      </c>
      <c r="F24" s="46">
        <v>471.50395503669654</v>
      </c>
      <c r="G24" s="46">
        <v>441.94091516031591</v>
      </c>
      <c r="H24" s="46">
        <v>378.35001033829479</v>
      </c>
      <c r="I24" s="46">
        <v>336.38448626772271</v>
      </c>
      <c r="J24" s="46">
        <v>358.99507168913266</v>
      </c>
      <c r="K24" s="46">
        <v>321.32327716840882</v>
      </c>
      <c r="L24" s="46">
        <v>302.31803405071554</v>
      </c>
      <c r="M24" s="46">
        <v>252.50252486509891</v>
      </c>
      <c r="N24" s="46">
        <v>247.87263127177889</v>
      </c>
      <c r="O24" s="46">
        <v>247.14912407493756</v>
      </c>
      <c r="P24" s="46">
        <v>295.97711535367102</v>
      </c>
      <c r="Q24" s="46">
        <v>324.64658233506833</v>
      </c>
      <c r="R24" s="46">
        <v>367.49361402094399</v>
      </c>
      <c r="S24" s="46">
        <v>405.99981539933736</v>
      </c>
      <c r="T24" s="46">
        <v>333.96024684503601</v>
      </c>
      <c r="U24" s="46">
        <v>184.30221738121892</v>
      </c>
      <c r="V24" s="46">
        <v>191.83107779242772</v>
      </c>
      <c r="W24" s="46">
        <v>165.33778297469979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-3443.9929149517975</v>
      </c>
      <c r="D33" s="40">
        <v>-309.83161286686834</v>
      </c>
      <c r="E33" s="40">
        <v>-311.58137096552292</v>
      </c>
      <c r="F33" s="40">
        <v>-333.04796546296302</v>
      </c>
      <c r="G33" s="40">
        <v>-335.31230723739918</v>
      </c>
      <c r="H33" s="40">
        <v>-481.01973362600808</v>
      </c>
      <c r="I33" s="40">
        <v>-534.92452529516243</v>
      </c>
      <c r="J33" s="40">
        <v>-554.15836908933818</v>
      </c>
      <c r="K33" s="40">
        <v>-545.3812464240948</v>
      </c>
      <c r="L33" s="40">
        <v>-573.48723993331078</v>
      </c>
      <c r="M33" s="40">
        <v>-585.58724414485835</v>
      </c>
      <c r="N33" s="40">
        <v>-210.91642563940187</v>
      </c>
      <c r="O33" s="40">
        <v>-218.58684138408066</v>
      </c>
      <c r="P33" s="40">
        <v>-206.14259817852394</v>
      </c>
      <c r="Q33" s="40">
        <v>-203.01856053268227</v>
      </c>
      <c r="R33" s="40">
        <v>-51.502446071648549</v>
      </c>
      <c r="S33" s="40">
        <v>14.180064210819996</v>
      </c>
      <c r="T33" s="40">
        <v>14.324896012353527</v>
      </c>
      <c r="U33" s="40">
        <v>14.540529212432167</v>
      </c>
      <c r="V33" s="40">
        <v>14.604446539886187</v>
      </c>
      <c r="W33" s="40">
        <v>14.915288230975067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166.32146777401314</v>
      </c>
      <c r="D34" s="40">
        <v>13.962629490858181</v>
      </c>
      <c r="E34" s="40">
        <v>16.518243667849553</v>
      </c>
      <c r="F34" s="40">
        <v>17.64310797837183</v>
      </c>
      <c r="G34" s="40">
        <v>18.546026993306459</v>
      </c>
      <c r="H34" s="40">
        <v>16.706838242864141</v>
      </c>
      <c r="I34" s="40">
        <v>15.694761363959264</v>
      </c>
      <c r="J34" s="40">
        <v>15.426900380780069</v>
      </c>
      <c r="K34" s="40">
        <v>15.654820368699831</v>
      </c>
      <c r="L34" s="40">
        <v>16.509620215804318</v>
      </c>
      <c r="M34" s="40">
        <v>16.558307269919833</v>
      </c>
      <c r="N34" s="40">
        <v>16.117490659663162</v>
      </c>
      <c r="O34" s="40">
        <v>16.36876720531874</v>
      </c>
      <c r="P34" s="40">
        <v>12.086251336113955</v>
      </c>
      <c r="Q34" s="40">
        <v>12.005789774942084</v>
      </c>
      <c r="R34" s="40">
        <v>10.376087185942934</v>
      </c>
      <c r="S34" s="40">
        <v>10.035006795789867</v>
      </c>
      <c r="T34" s="40">
        <v>15.76220749820965</v>
      </c>
      <c r="U34" s="40">
        <v>15.469336479876388</v>
      </c>
      <c r="V34" s="40">
        <v>15.938398095730605</v>
      </c>
      <c r="W34" s="40">
        <v>17.730160118060525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870.71014228362696</v>
      </c>
      <c r="D36" s="40">
        <v>108.3109832783329</v>
      </c>
      <c r="E36" s="40">
        <v>108.96541871422473</v>
      </c>
      <c r="F36" s="40">
        <v>128.96565890712964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-45.532742515204873</v>
      </c>
      <c r="D38" s="40">
        <v>0.79478843807082056</v>
      </c>
      <c r="E38" s="40">
        <v>0.80744775210924724</v>
      </c>
      <c r="F38" s="40">
        <v>0.81776249026505399</v>
      </c>
      <c r="G38" s="40">
        <v>0.83059735268213886</v>
      </c>
      <c r="H38" s="40">
        <v>0.81564199357508249</v>
      </c>
      <c r="I38" s="40">
        <v>0.83338522762952028</v>
      </c>
      <c r="J38" s="40">
        <v>0.79513822419783198</v>
      </c>
      <c r="K38" s="40">
        <v>-35.627869252221664</v>
      </c>
      <c r="L38" s="40">
        <v>-35.495269427645887</v>
      </c>
      <c r="M38" s="40">
        <v>-35.485033047299886</v>
      </c>
      <c r="N38" s="40">
        <v>-35.475374630799884</v>
      </c>
      <c r="O38" s="40">
        <v>-35.570028862679877</v>
      </c>
      <c r="P38" s="40">
        <v>-35.457299516212181</v>
      </c>
      <c r="Q38" s="40">
        <v>14.645893071486844</v>
      </c>
      <c r="R38" s="40">
        <v>14.603395617802494</v>
      </c>
      <c r="S38" s="40">
        <v>14.715749439562984</v>
      </c>
      <c r="T38" s="40">
        <v>14.627222729876548</v>
      </c>
      <c r="U38" s="40">
        <v>41.476861470697926</v>
      </c>
      <c r="V38" s="40">
        <v>41.481576698527675</v>
      </c>
      <c r="W38" s="40">
        <v>43.702542239749846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2406.8352447924817</v>
      </c>
      <c r="D39" s="40">
        <v>215.65343411877961</v>
      </c>
      <c r="E39" s="40">
        <v>220.14932346270112</v>
      </c>
      <c r="F39" s="40">
        <v>240.74640650321078</v>
      </c>
      <c r="G39" s="40">
        <v>236.26508479128501</v>
      </c>
      <c r="H39" s="40">
        <v>221.21430653451216</v>
      </c>
      <c r="I39" s="40">
        <v>208.92404809378328</v>
      </c>
      <c r="J39" s="40">
        <v>213.36310646347323</v>
      </c>
      <c r="K39" s="40">
        <v>218.29090267257786</v>
      </c>
      <c r="L39" s="40">
        <v>240.91967120236981</v>
      </c>
      <c r="M39" s="40">
        <v>240.97845501052888</v>
      </c>
      <c r="N39" s="40">
        <v>235.51879998588475</v>
      </c>
      <c r="O39" s="40">
        <v>243.70861979875721</v>
      </c>
      <c r="P39" s="40">
        <v>197.104067048503</v>
      </c>
      <c r="Q39" s="40">
        <v>200.55108129911395</v>
      </c>
      <c r="R39" s="40">
        <v>181.40546892532336</v>
      </c>
      <c r="S39" s="40">
        <v>180.47862849999595</v>
      </c>
      <c r="T39" s="40">
        <v>248.50218325352691</v>
      </c>
      <c r="U39" s="40">
        <v>242.63107006031964</v>
      </c>
      <c r="V39" s="40">
        <v>251.68961734084368</v>
      </c>
      <c r="W39" s="40">
        <v>296.5404867320737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42.840421559134199</v>
      </c>
      <c r="D40" s="40">
        <v>5.1162826506699997</v>
      </c>
      <c r="E40" s="40">
        <v>2.1405322957299999</v>
      </c>
      <c r="F40" s="40">
        <v>2.1587960323499997</v>
      </c>
      <c r="G40" s="40">
        <v>3.3495330168899993</v>
      </c>
      <c r="H40" s="40">
        <v>4.338162532130001</v>
      </c>
      <c r="I40" s="40">
        <v>4.9346587371799977</v>
      </c>
      <c r="J40" s="40">
        <v>5.501017054150001</v>
      </c>
      <c r="K40" s="40">
        <v>6.1776376284700021</v>
      </c>
      <c r="L40" s="40">
        <v>4.5886059575999996</v>
      </c>
      <c r="M40" s="40">
        <v>3.9483659508800004</v>
      </c>
      <c r="N40" s="40">
        <v>3.8339587380400024</v>
      </c>
      <c r="O40" s="40">
        <v>4.5156570941999972</v>
      </c>
      <c r="P40" s="40">
        <v>4.0181412394000002</v>
      </c>
      <c r="Q40" s="40">
        <v>4.4152269621499984</v>
      </c>
      <c r="R40" s="40">
        <v>4.2328775493200022</v>
      </c>
      <c r="S40" s="40">
        <v>3.96794075708</v>
      </c>
      <c r="T40" s="40">
        <v>3.3727275892299997</v>
      </c>
      <c r="U40" s="40">
        <v>2.7489366445599988</v>
      </c>
      <c r="V40" s="40">
        <v>2.9740004133199993</v>
      </c>
      <c r="W40" s="40">
        <v>3.0181604641799993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16.434760660868701</v>
      </c>
      <c r="D41" s="40">
        <v>2.7887465411085501</v>
      </c>
      <c r="E41" s="40">
        <v>0</v>
      </c>
      <c r="F41" s="40">
        <v>8.0071331947211508</v>
      </c>
      <c r="G41" s="40">
        <v>0</v>
      </c>
      <c r="H41" s="40">
        <v>0</v>
      </c>
      <c r="I41" s="40">
        <v>1.3719413363998401</v>
      </c>
      <c r="J41" s="40">
        <v>2.17490305147986</v>
      </c>
      <c r="K41" s="40">
        <v>0.18015705599588999</v>
      </c>
      <c r="L41" s="40">
        <v>0.67783164427928999</v>
      </c>
      <c r="M41" s="40">
        <v>1.8161704146461799</v>
      </c>
      <c r="N41" s="40">
        <v>1.6780735423031001</v>
      </c>
      <c r="O41" s="40">
        <v>1.9801213439661101</v>
      </c>
      <c r="P41" s="40">
        <v>0.56887229696217001</v>
      </c>
      <c r="Q41" s="40">
        <v>0.16511633188121999</v>
      </c>
      <c r="R41" s="40">
        <v>1.25747165363214</v>
      </c>
      <c r="S41" s="40">
        <v>3.1999777135706498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110.65453756377063</v>
      </c>
      <c r="D43" s="50">
        <v>50.371248614382729</v>
      </c>
      <c r="E43" s="50">
        <v>36.45832056887091</v>
      </c>
      <c r="F43" s="50">
        <v>24.81815020189423</v>
      </c>
      <c r="G43" s="50">
        <v>13.40181287663928</v>
      </c>
      <c r="H43" s="50">
        <v>1.1682473238222302</v>
      </c>
      <c r="I43" s="50">
        <v>0</v>
      </c>
      <c r="J43" s="50">
        <v>0</v>
      </c>
      <c r="K43" s="50">
        <v>0.29794862612120998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2201.3551584639226</v>
      </c>
      <c r="D45" s="46">
        <v>357.97763919658155</v>
      </c>
      <c r="E45" s="46">
        <v>336.86589642801187</v>
      </c>
      <c r="F45" s="46">
        <v>346.02350160660291</v>
      </c>
      <c r="G45" s="46">
        <v>301.40750225351468</v>
      </c>
      <c r="H45" s="46">
        <v>108.80995576148565</v>
      </c>
      <c r="I45" s="46">
        <v>28.912463588747023</v>
      </c>
      <c r="J45" s="46">
        <v>-5.0690237845843553</v>
      </c>
      <c r="K45" s="46">
        <v>-30.634918226543245</v>
      </c>
      <c r="L45" s="46">
        <v>-53.836524966042646</v>
      </c>
      <c r="M45" s="46">
        <v>-100.10285355887656</v>
      </c>
      <c r="N45" s="46">
        <v>239.65287037811299</v>
      </c>
      <c r="O45" s="46">
        <v>225.58544326792307</v>
      </c>
      <c r="P45" s="46">
        <v>159.60324576508796</v>
      </c>
      <c r="Q45" s="46">
        <v>212.75358726827736</v>
      </c>
      <c r="R45" s="46">
        <v>341.83503719018398</v>
      </c>
      <c r="S45" s="46">
        <v>376.64601322889212</v>
      </c>
      <c r="T45" s="46">
        <v>357.49273579536839</v>
      </c>
      <c r="U45" s="46">
        <v>369.69718215296041</v>
      </c>
      <c r="V45" s="46">
        <v>364.41432089225884</v>
      </c>
      <c r="W45" s="46">
        <v>409.93191281620295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-6.1776392584305873</v>
      </c>
      <c r="D57" s="40">
        <v>0</v>
      </c>
      <c r="E57" s="40">
        <v>0</v>
      </c>
      <c r="F57" s="40">
        <v>-0.13897931407984998</v>
      </c>
      <c r="G57" s="40">
        <v>-0.30637039246302972</v>
      </c>
      <c r="H57" s="40">
        <v>-0.33289795160706992</v>
      </c>
      <c r="I57" s="40">
        <v>-0.3531243572711999</v>
      </c>
      <c r="J57" s="40">
        <v>-0.38317895565754989</v>
      </c>
      <c r="K57" s="40">
        <v>-0.43364306837826011</v>
      </c>
      <c r="L57" s="40">
        <v>-0.48858990527105012</v>
      </c>
      <c r="M57" s="40">
        <v>-0.53975932101349988</v>
      </c>
      <c r="N57" s="40">
        <v>-0.60078458279845981</v>
      </c>
      <c r="O57" s="40">
        <v>-0.68198817781936993</v>
      </c>
      <c r="P57" s="40">
        <v>-0.84265753132339005</v>
      </c>
      <c r="Q57" s="40">
        <v>-0.96117192983051025</v>
      </c>
      <c r="R57" s="40">
        <v>-1.1320958096633102</v>
      </c>
      <c r="S57" s="40">
        <v>-1.28613836240423</v>
      </c>
      <c r="T57" s="40">
        <v>-1.5025494350526696</v>
      </c>
      <c r="U57" s="40">
        <v>-1.7586758231575201</v>
      </c>
      <c r="V57" s="40">
        <v>-1.9226053733745605</v>
      </c>
      <c r="W57" s="40">
        <v>-2.1313919471904295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13189.169197962383</v>
      </c>
      <c r="D58" s="46">
        <v>214.64805014186749</v>
      </c>
      <c r="E58" s="46">
        <v>213.18316523060713</v>
      </c>
      <c r="F58" s="46">
        <v>240.95072318524529</v>
      </c>
      <c r="G58" s="46">
        <v>322.33012824736454</v>
      </c>
      <c r="H58" s="46">
        <v>628.1808924915016</v>
      </c>
      <c r="I58" s="46">
        <v>914.70824036277963</v>
      </c>
      <c r="J58" s="46">
        <v>933.26630666938956</v>
      </c>
      <c r="K58" s="46">
        <v>1180.6218326187131</v>
      </c>
      <c r="L58" s="46">
        <v>1283.5801589379491</v>
      </c>
      <c r="M58" s="46">
        <v>1538.248345544077</v>
      </c>
      <c r="N58" s="46">
        <v>1763.0902144837394</v>
      </c>
      <c r="O58" s="46">
        <v>1888.9725793261166</v>
      </c>
      <c r="P58" s="46">
        <v>2192.8283459124641</v>
      </c>
      <c r="Q58" s="46">
        <v>2134.7494643499617</v>
      </c>
      <c r="R58" s="46">
        <v>2131.8275892800352</v>
      </c>
      <c r="S58" s="46">
        <v>2153.387284828777</v>
      </c>
      <c r="T58" s="46">
        <v>2514.9398561372609</v>
      </c>
      <c r="U58" s="46">
        <v>3078.0980825196029</v>
      </c>
      <c r="V58" s="46">
        <v>3109.9504257915851</v>
      </c>
      <c r="W58" s="46">
        <v>3435.8701868644475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1085.0293736853248</v>
      </c>
      <c r="D65" s="40">
        <v>9.2145891708855086</v>
      </c>
      <c r="E65" s="40">
        <v>21.223359623905196</v>
      </c>
      <c r="F65" s="40">
        <v>29.896848621009706</v>
      </c>
      <c r="G65" s="40">
        <v>40.208324288722324</v>
      </c>
      <c r="H65" s="40">
        <v>49.788212985222053</v>
      </c>
      <c r="I65" s="40">
        <v>60.437911130496062</v>
      </c>
      <c r="J65" s="40">
        <v>73.552565795845368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1695.373010635979</v>
      </c>
      <c r="D67" s="46">
        <v>9.2145891708855086</v>
      </c>
      <c r="E67" s="46">
        <v>27.224323021909257</v>
      </c>
      <c r="F67" s="46">
        <v>48.869001939011198</v>
      </c>
      <c r="G67" s="46">
        <v>69.682486804401805</v>
      </c>
      <c r="H67" s="46">
        <v>83.624382595223778</v>
      </c>
      <c r="I67" s="46">
        <v>98.019996688502147</v>
      </c>
      <c r="J67" s="46">
        <v>115.14162789783791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-3156.522775918615</v>
      </c>
      <c r="D70" s="50">
        <v>-210.2020022976335</v>
      </c>
      <c r="E70" s="50">
        <v>-191.91533127468867</v>
      </c>
      <c r="F70" s="50">
        <v>-208.31383133608057</v>
      </c>
      <c r="G70" s="50">
        <v>-214.03359942413911</v>
      </c>
      <c r="H70" s="50">
        <v>-229.67758800113239</v>
      </c>
      <c r="I70" s="50">
        <v>-272.28972444241714</v>
      </c>
      <c r="J70" s="50">
        <v>-317.42888762958427</v>
      </c>
      <c r="K70" s="50">
        <v>-313.19313049769823</v>
      </c>
      <c r="L70" s="50">
        <v>-309.51937599220031</v>
      </c>
      <c r="M70" s="50">
        <v>-321.99795147959554</v>
      </c>
      <c r="N70" s="50">
        <v>-317.63592617709878</v>
      </c>
      <c r="O70" s="50">
        <v>-329.8959496391364</v>
      </c>
      <c r="P70" s="50">
        <v>-366.12557845297931</v>
      </c>
      <c r="Q70" s="50">
        <v>-377.68477910458614</v>
      </c>
      <c r="R70" s="50">
        <v>-403.45081195313179</v>
      </c>
      <c r="S70" s="50">
        <v>-415.34307548756595</v>
      </c>
      <c r="T70" s="50">
        <v>-412.1826581312115</v>
      </c>
      <c r="U70" s="50">
        <v>-411.55839610087025</v>
      </c>
      <c r="V70" s="50">
        <v>-393.74784534642583</v>
      </c>
      <c r="W70" s="50">
        <v>-478.59265313035127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544.88365630980434</v>
      </c>
      <c r="D71" s="50">
        <v>68.650281076249286</v>
      </c>
      <c r="E71" s="50">
        <v>51.551092044010041</v>
      </c>
      <c r="F71" s="50">
        <v>59.860129086765703</v>
      </c>
      <c r="G71" s="50">
        <v>52.077817762223951</v>
      </c>
      <c r="H71" s="50">
        <v>45.762307001890612</v>
      </c>
      <c r="I71" s="50">
        <v>29.831481185020941</v>
      </c>
      <c r="J71" s="50">
        <v>31.326893412443418</v>
      </c>
      <c r="K71" s="50">
        <v>37.661067106669911</v>
      </c>
      <c r="L71" s="50">
        <v>44.984162200137206</v>
      </c>
      <c r="M71" s="50">
        <v>48.245465283181119</v>
      </c>
      <c r="N71" s="50">
        <v>47.911061637720003</v>
      </c>
      <c r="O71" s="50">
        <v>46.330453476263706</v>
      </c>
      <c r="P71" s="50">
        <v>41.333371452760716</v>
      </c>
      <c r="Q71" s="50">
        <v>43.92653189823303</v>
      </c>
      <c r="R71" s="50">
        <v>44.084333839984318</v>
      </c>
      <c r="S71" s="50">
        <v>47.331606063255983</v>
      </c>
      <c r="T71" s="50">
        <v>65.103690038777501</v>
      </c>
      <c r="U71" s="50">
        <v>70.381914692540278</v>
      </c>
      <c r="V71" s="50">
        <v>73.115310762512223</v>
      </c>
      <c r="W71" s="50">
        <v>107.38556148428732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-2611.6391196088102</v>
      </c>
      <c r="D72" s="46">
        <v>-141.55172122138421</v>
      </c>
      <c r="E72" s="46">
        <v>-140.36423923067863</v>
      </c>
      <c r="F72" s="46">
        <v>-148.45370224931486</v>
      </c>
      <c r="G72" s="46">
        <v>-161.95578166191515</v>
      </c>
      <c r="H72" s="46">
        <v>-183.91528099924179</v>
      </c>
      <c r="I72" s="46">
        <v>-242.45824325739619</v>
      </c>
      <c r="J72" s="46">
        <v>-286.10199421714083</v>
      </c>
      <c r="K72" s="46">
        <v>-275.53206339102832</v>
      </c>
      <c r="L72" s="46">
        <v>-264.53521379206313</v>
      </c>
      <c r="M72" s="46">
        <v>-273.75248619641445</v>
      </c>
      <c r="N72" s="46">
        <v>-269.72486453937876</v>
      </c>
      <c r="O72" s="46">
        <v>-283.56549616287271</v>
      </c>
      <c r="P72" s="46">
        <v>-324.79220700021858</v>
      </c>
      <c r="Q72" s="46">
        <v>-333.75824720635313</v>
      </c>
      <c r="R72" s="46">
        <v>-359.36647811314748</v>
      </c>
      <c r="S72" s="46">
        <v>-368.01146942430995</v>
      </c>
      <c r="T72" s="46">
        <v>-347.07896809243402</v>
      </c>
      <c r="U72" s="46">
        <v>-341.17648140833001</v>
      </c>
      <c r="V72" s="46">
        <v>-320.63253458391364</v>
      </c>
      <c r="W72" s="46">
        <v>-371.20709164606393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22619.613466263501</v>
      </c>
      <c r="D79" s="60">
        <v>1239.8010616955435</v>
      </c>
      <c r="E79" s="60">
        <v>1238.7303740861864</v>
      </c>
      <c r="F79" s="60">
        <v>1284.1919564643681</v>
      </c>
      <c r="G79" s="60">
        <v>1312.4069544429799</v>
      </c>
      <c r="H79" s="60">
        <v>1412.6158078542878</v>
      </c>
      <c r="I79" s="60">
        <v>1680.518132607735</v>
      </c>
      <c r="J79" s="60">
        <v>1532.6958884219462</v>
      </c>
      <c r="K79" s="60">
        <v>1756.6810277287591</v>
      </c>
      <c r="L79" s="60">
        <v>1783.3268511037115</v>
      </c>
      <c r="M79" s="60">
        <v>2009.4430381493103</v>
      </c>
      <c r="N79" s="60">
        <v>2571.6591789739477</v>
      </c>
      <c r="O79" s="60">
        <v>2723.8860203047775</v>
      </c>
      <c r="P79" s="60">
        <v>3012.098475688219</v>
      </c>
      <c r="Q79" s="60">
        <v>3132.5696156651379</v>
      </c>
      <c r="R79" s="60">
        <v>3225.611309593583</v>
      </c>
      <c r="S79" s="60">
        <v>3338.812146198547</v>
      </c>
      <c r="T79" s="60">
        <v>3699.6043771095847</v>
      </c>
      <c r="U79" s="60">
        <v>4308.8469715338933</v>
      </c>
      <c r="V79" s="60">
        <v>4126.9711550790016</v>
      </c>
      <c r="W79" s="60">
        <v>4559.6454301490194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18297.782684889196</v>
      </c>
      <c r="D80" s="40">
        <v>503.26218119650048</v>
      </c>
      <c r="E80" s="40">
        <v>558.3830521931942</v>
      </c>
      <c r="F80" s="40">
        <v>585.34168828253689</v>
      </c>
      <c r="G80" s="40">
        <v>691.20726876601907</v>
      </c>
      <c r="H80" s="40">
        <v>1088.5026797339804</v>
      </c>
      <c r="I80" s="40">
        <v>1526.2833741081629</v>
      </c>
      <c r="J80" s="40">
        <v>1420.4549477729045</v>
      </c>
      <c r="K80" s="40">
        <v>1683.0433679428168</v>
      </c>
      <c r="L80" s="40">
        <v>1725.4424656023095</v>
      </c>
      <c r="M80" s="40">
        <v>2039.1449405727569</v>
      </c>
      <c r="N80" s="40">
        <v>2245.5584641188252</v>
      </c>
      <c r="O80" s="40">
        <v>2411.1621790796817</v>
      </c>
      <c r="P80" s="40">
        <v>2743.7468054513124</v>
      </c>
      <c r="Q80" s="40">
        <v>2706.5052089526871</v>
      </c>
      <c r="R80" s="40">
        <v>2710.5060786377385</v>
      </c>
      <c r="S80" s="40">
        <v>2749.1556817732048</v>
      </c>
      <c r="T80" s="40">
        <v>3163.6923005447898</v>
      </c>
      <c r="U80" s="40">
        <v>3886.2343931219802</v>
      </c>
      <c r="V80" s="40">
        <v>3661.1786317279721</v>
      </c>
      <c r="W80" s="40">
        <v>4109.8621473519115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4509.2087059818732</v>
      </c>
      <c r="D81" s="40">
        <v>736.53888049904288</v>
      </c>
      <c r="E81" s="40">
        <v>680.35157112063234</v>
      </c>
      <c r="F81" s="40">
        <v>698.97060301499437</v>
      </c>
      <c r="G81" s="40">
        <v>621.6009600406378</v>
      </c>
      <c r="H81" s="40">
        <v>353.03289808576068</v>
      </c>
      <c r="I81" s="40">
        <v>183.27661772956958</v>
      </c>
      <c r="J81" s="40">
        <v>141.37661948325282</v>
      </c>
      <c r="K81" s="40">
        <v>102.86164637841834</v>
      </c>
      <c r="L81" s="40">
        <v>87.19142798327843</v>
      </c>
      <c r="M81" s="40">
        <v>-0.31566156669725842</v>
      </c>
      <c r="N81" s="40">
        <v>355.56501926493394</v>
      </c>
      <c r="O81" s="40">
        <v>342.26636098412496</v>
      </c>
      <c r="P81" s="40">
        <v>297.97240192531274</v>
      </c>
      <c r="Q81" s="40">
        <v>384.7799779634293</v>
      </c>
      <c r="R81" s="40">
        <v>544.8823868359251</v>
      </c>
      <c r="S81" s="40">
        <v>619.51183223396947</v>
      </c>
      <c r="T81" s="40">
        <v>565.8458218595988</v>
      </c>
      <c r="U81" s="40">
        <v>452.62708959492255</v>
      </c>
      <c r="V81" s="40">
        <v>495.76641333152293</v>
      </c>
      <c r="W81" s="40">
        <v>479.89112558645689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22820.796220169752</v>
      </c>
      <c r="D84" s="63"/>
      <c r="E84" s="64">
        <v>201.18275390625001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21697.191672856356</v>
      </c>
      <c r="D88" s="67">
        <v>7131.9041274981992</v>
      </c>
      <c r="E88" s="67">
        <v>4402.6928111742309</v>
      </c>
      <c r="F88" s="67">
        <v>4212.3156562371114</v>
      </c>
      <c r="G88" s="67">
        <v>1652.4793226549496</v>
      </c>
      <c r="H88" s="67">
        <v>1286.1501332308289</v>
      </c>
      <c r="I88" s="67">
        <v>680.94163461048026</v>
      </c>
      <c r="J88" s="67">
        <v>456.19940081291986</v>
      </c>
      <c r="K88" s="67">
        <v>583.56495589885003</v>
      </c>
      <c r="L88" s="67">
        <v>327.39510997507011</v>
      </c>
      <c r="M88" s="67">
        <v>449.45972560934018</v>
      </c>
      <c r="N88" s="67">
        <v>213.00772991116008</v>
      </c>
      <c r="O88" s="67">
        <v>160.27759565536002</v>
      </c>
      <c r="P88" s="67">
        <v>2.8036498894499999</v>
      </c>
      <c r="Q88" s="67">
        <v>7.5721939299999999E-2</v>
      </c>
      <c r="R88" s="67">
        <v>1.3681424500000001E-2</v>
      </c>
      <c r="S88" s="67">
        <v>0</v>
      </c>
      <c r="T88" s="67">
        <v>137.9104163346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274282.4116807644</v>
      </c>
      <c r="D89" s="67">
        <v>19323.696180112453</v>
      </c>
      <c r="E89" s="67">
        <v>20501.081013227344</v>
      </c>
      <c r="F89" s="67">
        <v>19887.524981546223</v>
      </c>
      <c r="G89" s="67">
        <v>20347.043525918096</v>
      </c>
      <c r="H89" s="67">
        <v>17450.477203088129</v>
      </c>
      <c r="I89" s="67">
        <v>16068.911758381635</v>
      </c>
      <c r="J89" s="67">
        <v>17142.593339569197</v>
      </c>
      <c r="K89" s="67">
        <v>13637.221432355576</v>
      </c>
      <c r="L89" s="67">
        <v>12243.102243809764</v>
      </c>
      <c r="M89" s="67">
        <v>10135.860233599396</v>
      </c>
      <c r="N89" s="67">
        <v>9807.2287649359841</v>
      </c>
      <c r="O89" s="67">
        <v>9519.9452440501482</v>
      </c>
      <c r="P89" s="67">
        <v>11696.883909649041</v>
      </c>
      <c r="Q89" s="67">
        <v>12592.65817447884</v>
      </c>
      <c r="R89" s="67">
        <v>14347.893971053931</v>
      </c>
      <c r="S89" s="67">
        <v>15565.364458241271</v>
      </c>
      <c r="T89" s="67">
        <v>12116.782638335348</v>
      </c>
      <c r="U89" s="67">
        <v>7687.3516971931585</v>
      </c>
      <c r="V89" s="67">
        <v>7806.9115196144485</v>
      </c>
      <c r="W89" s="67">
        <v>6403.8793916044324</v>
      </c>
    </row>
    <row r="90" spans="1:28" ht="15.75" x14ac:dyDescent="0.25">
      <c r="B90" s="44" t="s">
        <v>78</v>
      </c>
      <c r="C90" s="67">
        <v>147260.86824665603</v>
      </c>
      <c r="D90" s="67">
        <v>2454.4431335517297</v>
      </c>
      <c r="E90" s="67">
        <v>2953.6055497966504</v>
      </c>
      <c r="F90" s="67">
        <v>3446.8587601897893</v>
      </c>
      <c r="G90" s="67">
        <v>3995.6201983579999</v>
      </c>
      <c r="H90" s="67">
        <v>4486.1305956428105</v>
      </c>
      <c r="I90" s="67">
        <v>4960.127814654461</v>
      </c>
      <c r="J90" s="67">
        <v>5529.6089821191299</v>
      </c>
      <c r="K90" s="67">
        <v>6137.7161075417316</v>
      </c>
      <c r="L90" s="67">
        <v>6731.451624670437</v>
      </c>
      <c r="M90" s="67">
        <v>7359.1219477138684</v>
      </c>
      <c r="N90" s="67">
        <v>7907.9426149247847</v>
      </c>
      <c r="O90" s="67">
        <v>8410.5994401491753</v>
      </c>
      <c r="P90" s="67">
        <v>8827.6642696142735</v>
      </c>
      <c r="Q90" s="67">
        <v>9288.8845822937601</v>
      </c>
      <c r="R90" s="67">
        <v>9732.8193220835019</v>
      </c>
      <c r="S90" s="67">
        <v>9986.1000013249759</v>
      </c>
      <c r="T90" s="67">
        <v>10422.93069908799</v>
      </c>
      <c r="U90" s="67">
        <v>11033.231779505986</v>
      </c>
      <c r="V90" s="67">
        <v>11569.640269232246</v>
      </c>
      <c r="W90" s="67">
        <v>12026.370554200714</v>
      </c>
    </row>
    <row r="91" spans="1:28" ht="15.75" x14ac:dyDescent="0.25">
      <c r="B91" s="44" t="s">
        <v>79</v>
      </c>
      <c r="C91" s="67">
        <v>32361.26735503185</v>
      </c>
      <c r="D91" s="67">
        <v>1440.6178668210264</v>
      </c>
      <c r="E91" s="67">
        <v>1684.2150932684051</v>
      </c>
      <c r="F91" s="67">
        <v>2596.5817172230336</v>
      </c>
      <c r="G91" s="67">
        <v>3062.7823243701032</v>
      </c>
      <c r="H91" s="67">
        <v>2434.2425111825914</v>
      </c>
      <c r="I91" s="67">
        <v>2264.4397323615221</v>
      </c>
      <c r="J91" s="67">
        <v>2228.7913544347025</v>
      </c>
      <c r="K91" s="67">
        <v>2212.9949149584213</v>
      </c>
      <c r="L91" s="67">
        <v>2148.8238634771224</v>
      </c>
      <c r="M91" s="67">
        <v>1655.8914459652319</v>
      </c>
      <c r="N91" s="67">
        <v>1204.0399521341419</v>
      </c>
      <c r="O91" s="67">
        <v>1185.1010232004817</v>
      </c>
      <c r="P91" s="67">
        <v>1172.1354901825425</v>
      </c>
      <c r="Q91" s="67">
        <v>1159.7679437386219</v>
      </c>
      <c r="R91" s="67">
        <v>1145.4971883792223</v>
      </c>
      <c r="S91" s="67">
        <v>1131.5210845249724</v>
      </c>
      <c r="T91" s="67">
        <v>924.70087013049238</v>
      </c>
      <c r="U91" s="67">
        <v>914.1694141620128</v>
      </c>
      <c r="V91" s="67">
        <v>904.00053712363149</v>
      </c>
      <c r="W91" s="67">
        <v>890.9530273935718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239634.21001796081</v>
      </c>
      <c r="D93" s="67">
        <v>13839.554248403158</v>
      </c>
      <c r="E93" s="67">
        <v>15934.722025910953</v>
      </c>
      <c r="F93" s="67">
        <v>16742.570140981679</v>
      </c>
      <c r="G93" s="67">
        <v>16966.546361059442</v>
      </c>
      <c r="H93" s="67">
        <v>15096.48286455165</v>
      </c>
      <c r="I93" s="67">
        <v>13655.51267734069</v>
      </c>
      <c r="J93" s="67">
        <v>13212.374334670321</v>
      </c>
      <c r="K93" s="67">
        <v>13053.688357412675</v>
      </c>
      <c r="L93" s="67">
        <v>13477.299320899554</v>
      </c>
      <c r="M93" s="67">
        <v>13196.349514799182</v>
      </c>
      <c r="N93" s="67">
        <v>12473.892748689732</v>
      </c>
      <c r="O93" s="67">
        <v>12470.29782999059</v>
      </c>
      <c r="P93" s="67">
        <v>9058.3306023046862</v>
      </c>
      <c r="Q93" s="67">
        <v>8707.8384165092211</v>
      </c>
      <c r="R93" s="67">
        <v>7509.3585137549153</v>
      </c>
      <c r="S93" s="67">
        <v>7188.2966210638751</v>
      </c>
      <c r="T93" s="67">
        <v>9331.2681980951656</v>
      </c>
      <c r="U93" s="67">
        <v>8903.7350820052834</v>
      </c>
      <c r="V93" s="67">
        <v>8983.7768246190062</v>
      </c>
      <c r="W93" s="67">
        <v>9832.3153348989854</v>
      </c>
    </row>
    <row r="94" spans="1:28" ht="15.75" x14ac:dyDescent="0.25">
      <c r="B94" s="44" t="s">
        <v>82</v>
      </c>
      <c r="C94" s="67">
        <v>188801.97856907343</v>
      </c>
      <c r="D94" s="67">
        <v>1222.8199867358899</v>
      </c>
      <c r="E94" s="67">
        <v>1271.12004083277</v>
      </c>
      <c r="F94" s="67">
        <v>1467.39725131416</v>
      </c>
      <c r="G94" s="67">
        <v>3821.1517765883909</v>
      </c>
      <c r="H94" s="67">
        <v>4989.6766597929236</v>
      </c>
      <c r="I94" s="67">
        <v>6648.4939598875708</v>
      </c>
      <c r="J94" s="67">
        <v>6629.0324639559922</v>
      </c>
      <c r="K94" s="67">
        <v>6884.8712650927919</v>
      </c>
      <c r="L94" s="67">
        <v>6931.2074422970791</v>
      </c>
      <c r="M94" s="67">
        <v>8266.661815512678</v>
      </c>
      <c r="N94" s="67">
        <v>10553.580710560207</v>
      </c>
      <c r="O94" s="67">
        <v>10529.931894560948</v>
      </c>
      <c r="P94" s="67">
        <v>13600.656741691719</v>
      </c>
      <c r="Q94" s="67">
        <v>13582.318764123438</v>
      </c>
      <c r="R94" s="67">
        <v>13561.516862742918</v>
      </c>
      <c r="S94" s="67">
        <v>13535.689808681909</v>
      </c>
      <c r="T94" s="67">
        <v>16288.965531458402</v>
      </c>
      <c r="U94" s="67">
        <v>16264.349230519016</v>
      </c>
      <c r="V94" s="67">
        <v>16239.742740217796</v>
      </c>
      <c r="W94" s="67">
        <v>16512.793622506819</v>
      </c>
    </row>
    <row r="95" spans="1:28" ht="15.75" x14ac:dyDescent="0.25">
      <c r="B95" s="44" t="s">
        <v>83</v>
      </c>
      <c r="C95" s="67">
        <v>362653.52989758621</v>
      </c>
      <c r="D95" s="67">
        <v>9186.8710526128089</v>
      </c>
      <c r="E95" s="67">
        <v>9248.390641618369</v>
      </c>
      <c r="F95" s="67">
        <v>9719.8467408847573</v>
      </c>
      <c r="G95" s="67">
        <v>10020.595494003575</v>
      </c>
      <c r="H95" s="67">
        <v>15830.982083413681</v>
      </c>
      <c r="I95" s="67">
        <v>18256.17432867446</v>
      </c>
      <c r="J95" s="67">
        <v>18252.56948654597</v>
      </c>
      <c r="K95" s="67">
        <v>18385.113796933285</v>
      </c>
      <c r="L95" s="67">
        <v>18345.069994225945</v>
      </c>
      <c r="M95" s="67">
        <v>20155.028392806325</v>
      </c>
      <c r="N95" s="67">
        <v>20160.999763031152</v>
      </c>
      <c r="O95" s="67">
        <v>21696.72993905552</v>
      </c>
      <c r="P95" s="67">
        <v>21593.868646608593</v>
      </c>
      <c r="Q95" s="67">
        <v>21621.111916447964</v>
      </c>
      <c r="R95" s="67">
        <v>21616.551971319193</v>
      </c>
      <c r="S95" s="67">
        <v>21729.357143305715</v>
      </c>
      <c r="T95" s="67">
        <v>21650.261831184933</v>
      </c>
      <c r="U95" s="67">
        <v>21656.207316434276</v>
      </c>
      <c r="V95" s="67">
        <v>21653.229058581379</v>
      </c>
      <c r="W95" s="67">
        <v>21874.570299898245</v>
      </c>
    </row>
    <row r="96" spans="1:28" ht="15.75" x14ac:dyDescent="0.25">
      <c r="B96" s="44" t="s">
        <v>84</v>
      </c>
      <c r="C96" s="67">
        <v>116576.34953338874</v>
      </c>
      <c r="D96" s="67">
        <v>4016.449569083682</v>
      </c>
      <c r="E96" s="67">
        <v>4198.2151467066087</v>
      </c>
      <c r="F96" s="67">
        <v>3637.8634787933579</v>
      </c>
      <c r="G96" s="67">
        <v>3481.5780177343481</v>
      </c>
      <c r="H96" s="67">
        <v>3400.1576897113673</v>
      </c>
      <c r="I96" s="67">
        <v>3188.1752262864911</v>
      </c>
      <c r="J96" s="67">
        <v>3096.9280108012686</v>
      </c>
      <c r="K96" s="67">
        <v>5900.2349921763198</v>
      </c>
      <c r="L96" s="67">
        <v>5903.3266321627561</v>
      </c>
      <c r="M96" s="67">
        <v>5758.4419695845863</v>
      </c>
      <c r="N96" s="67">
        <v>5725.7996668235173</v>
      </c>
      <c r="O96" s="67">
        <v>5760.8473369610601</v>
      </c>
      <c r="P96" s="67">
        <v>5768.2234787502675</v>
      </c>
      <c r="Q96" s="67">
        <v>5707.2759910787363</v>
      </c>
      <c r="R96" s="67">
        <v>5681.8650809132769</v>
      </c>
      <c r="S96" s="67">
        <v>5678.6436821184689</v>
      </c>
      <c r="T96" s="67">
        <v>5718.8390076604765</v>
      </c>
      <c r="U96" s="67">
        <v>10971.473825878595</v>
      </c>
      <c r="V96" s="67">
        <v>10994.337243046884</v>
      </c>
      <c r="W96" s="67">
        <v>11987.673487116655</v>
      </c>
    </row>
    <row r="97" spans="2:23" ht="15.75" x14ac:dyDescent="0.25">
      <c r="B97" s="45" t="s">
        <v>17</v>
      </c>
      <c r="C97" s="46">
        <v>1456438.9399016241</v>
      </c>
      <c r="D97" s="67">
        <v>64352.173798665761</v>
      </c>
      <c r="E97" s="67">
        <v>65805.258974496319</v>
      </c>
      <c r="F97" s="67">
        <v>67094.502336289326</v>
      </c>
      <c r="G97" s="67">
        <v>68415.180691228146</v>
      </c>
      <c r="H97" s="67">
        <v>69998.129747418046</v>
      </c>
      <c r="I97" s="67">
        <v>70693.263017744554</v>
      </c>
      <c r="J97" s="67">
        <v>71266.816427018042</v>
      </c>
      <c r="K97" s="67">
        <v>71477.386374238544</v>
      </c>
      <c r="L97" s="67">
        <v>70567.35958058793</v>
      </c>
      <c r="M97" s="67">
        <v>71386.911712646208</v>
      </c>
      <c r="N97" s="67">
        <v>72430.822374526382</v>
      </c>
      <c r="O97" s="67">
        <v>73905.592641858064</v>
      </c>
      <c r="P97" s="67">
        <v>75388.066181641654</v>
      </c>
      <c r="Q97" s="67">
        <v>76031.311434362506</v>
      </c>
      <c r="R97" s="67">
        <v>76925.095115708376</v>
      </c>
      <c r="S97" s="67">
        <v>77441.984137458843</v>
      </c>
      <c r="T97" s="67">
        <v>77246.386154352193</v>
      </c>
      <c r="U97" s="67">
        <v>77982.195286243135</v>
      </c>
      <c r="V97" s="67">
        <v>78407.731031508767</v>
      </c>
      <c r="W97" s="67">
        <v>79622.7728836311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3753.579840542719</v>
      </c>
      <c r="D100" s="88">
        <v>0</v>
      </c>
      <c r="E100" s="88">
        <v>0</v>
      </c>
      <c r="F100" s="88">
        <v>0</v>
      </c>
      <c r="G100" s="40">
        <v>1501.3539437329396</v>
      </c>
      <c r="H100" s="40">
        <v>1235.6454020715187</v>
      </c>
      <c r="I100" s="40">
        <v>680.94163461048026</v>
      </c>
      <c r="J100" s="40">
        <v>456.19940081291986</v>
      </c>
      <c r="K100" s="40">
        <v>583.56495589885003</v>
      </c>
      <c r="L100" s="40">
        <v>327.39510997507011</v>
      </c>
      <c r="M100" s="40">
        <v>449.45972560934018</v>
      </c>
      <c r="N100" s="40">
        <v>213.00772991116008</v>
      </c>
      <c r="O100" s="40">
        <v>160.27759565536002</v>
      </c>
      <c r="P100" s="40">
        <v>2.8036498894499999</v>
      </c>
      <c r="Q100" s="40">
        <v>7.5721939299999999E-2</v>
      </c>
      <c r="R100" s="40">
        <v>1.3681424500000001E-2</v>
      </c>
      <c r="S100" s="40">
        <v>0</v>
      </c>
      <c r="T100" s="40">
        <v>137.9104163346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F7081-7C4D-4C4D-B53D-021F6EC18B79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102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327.66078680241407</v>
      </c>
      <c r="D20" s="40">
        <v>170.26833260522488</v>
      </c>
      <c r="E20" s="40">
        <v>96.026365187290821</v>
      </c>
      <c r="F20" s="40">
        <v>98.341960321204439</v>
      </c>
      <c r="G20" s="40">
        <v>4.3635161608603115</v>
      </c>
      <c r="H20" s="40">
        <v>0.55835747765016008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9.1205122301521424</v>
      </c>
      <c r="D21" s="40">
        <v>3.2505302466699995</v>
      </c>
      <c r="E21" s="40">
        <v>3.3470628791900001</v>
      </c>
      <c r="F21" s="40">
        <v>3.3269742560100002</v>
      </c>
      <c r="G21" s="40">
        <v>0.38743523349999998</v>
      </c>
      <c r="H21" s="40">
        <v>0.17759896684000001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3250.2597889922504</v>
      </c>
      <c r="D22" s="40">
        <v>324.38427812297851</v>
      </c>
      <c r="E22" s="40">
        <v>350.36553928589592</v>
      </c>
      <c r="F22" s="40">
        <v>356.55691836432266</v>
      </c>
      <c r="G22" s="40">
        <v>390.73177418598783</v>
      </c>
      <c r="H22" s="40">
        <v>333.80018485267635</v>
      </c>
      <c r="I22" s="40">
        <v>299.93100410900519</v>
      </c>
      <c r="J22" s="40">
        <v>322.84820657363679</v>
      </c>
      <c r="K22" s="40">
        <v>285.984117238132</v>
      </c>
      <c r="L22" s="40">
        <v>269.00481310020865</v>
      </c>
      <c r="M22" s="40">
        <v>210.55953854517702</v>
      </c>
      <c r="N22" s="40">
        <v>229.9981439375332</v>
      </c>
      <c r="O22" s="40">
        <v>229.48515343126658</v>
      </c>
      <c r="P22" s="40">
        <v>281.27195545052246</v>
      </c>
      <c r="Q22" s="40">
        <v>313.99867571266185</v>
      </c>
      <c r="R22" s="40">
        <v>354.34714755208836</v>
      </c>
      <c r="S22" s="40">
        <v>389.09373747595237</v>
      </c>
      <c r="T22" s="40">
        <v>319.66981185887499</v>
      </c>
      <c r="U22" s="40">
        <v>188.58916433744736</v>
      </c>
      <c r="V22" s="40">
        <v>198.15708879013908</v>
      </c>
      <c r="W22" s="40">
        <v>168.4107656290725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106.60040525281219</v>
      </c>
      <c r="D23" s="40">
        <v>12.98985221509</v>
      </c>
      <c r="E23" s="40">
        <v>13.270845219869999</v>
      </c>
      <c r="F23" s="40">
        <v>13.228196286229998</v>
      </c>
      <c r="G23" s="40">
        <v>13.67065733461</v>
      </c>
      <c r="H23" s="40">
        <v>12.143050066200001</v>
      </c>
      <c r="I23" s="40">
        <v>11.705747372559999</v>
      </c>
      <c r="J23" s="40">
        <v>12.286952171430002</v>
      </c>
      <c r="K23" s="40">
        <v>9.1843139988899996</v>
      </c>
      <c r="L23" s="40">
        <v>7.0113939781399983</v>
      </c>
      <c r="M23" s="40">
        <v>7.457148050419999</v>
      </c>
      <c r="N23" s="40">
        <v>6.5031797819000001</v>
      </c>
      <c r="O23" s="40">
        <v>6.9347993142100002</v>
      </c>
      <c r="P23" s="40">
        <v>7.0972379182700003</v>
      </c>
      <c r="Q23" s="40">
        <v>7.4323162167000003</v>
      </c>
      <c r="R23" s="40">
        <v>8.1588019872899995</v>
      </c>
      <c r="S23" s="40">
        <v>8.6421574462200006</v>
      </c>
      <c r="T23" s="40">
        <v>7.3129593656100012</v>
      </c>
      <c r="U23" s="40">
        <v>4.6758192775799996</v>
      </c>
      <c r="V23" s="40">
        <v>4.6090465605599995</v>
      </c>
      <c r="W23" s="40">
        <v>3.5624964774799999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3693.6414932776288</v>
      </c>
      <c r="D24" s="46">
        <v>510.89299318996342</v>
      </c>
      <c r="E24" s="46">
        <v>463.00981257224674</v>
      </c>
      <c r="F24" s="46">
        <v>471.45404922776709</v>
      </c>
      <c r="G24" s="46">
        <v>409.15338291495812</v>
      </c>
      <c r="H24" s="46">
        <v>346.6791913633665</v>
      </c>
      <c r="I24" s="46">
        <v>311.63675148156517</v>
      </c>
      <c r="J24" s="46">
        <v>335.1351587450668</v>
      </c>
      <c r="K24" s="46">
        <v>295.16843123702199</v>
      </c>
      <c r="L24" s="46">
        <v>276.01620707834866</v>
      </c>
      <c r="M24" s="46">
        <v>218.01668659559701</v>
      </c>
      <c r="N24" s="46">
        <v>236.5013237194332</v>
      </c>
      <c r="O24" s="46">
        <v>236.41995274547659</v>
      </c>
      <c r="P24" s="46">
        <v>288.36919336879248</v>
      </c>
      <c r="Q24" s="46">
        <v>321.43099192936182</v>
      </c>
      <c r="R24" s="46">
        <v>362.50594953937838</v>
      </c>
      <c r="S24" s="46">
        <v>397.73589492217235</v>
      </c>
      <c r="T24" s="46">
        <v>326.98277122448502</v>
      </c>
      <c r="U24" s="46">
        <v>193.26498361502735</v>
      </c>
      <c r="V24" s="46">
        <v>202.76613535069907</v>
      </c>
      <c r="W24" s="46">
        <v>171.97326210655251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23.348963942686691</v>
      </c>
      <c r="D32" s="40">
        <v>-4.1661201460263486</v>
      </c>
      <c r="E32" s="40">
        <v>-2.4291470031468854</v>
      </c>
      <c r="F32" s="40">
        <v>3.7575063156835693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-3443.9177347820887</v>
      </c>
      <c r="D33" s="40">
        <v>-309.83794290485832</v>
      </c>
      <c r="E33" s="40">
        <v>-311.54800741613133</v>
      </c>
      <c r="F33" s="40">
        <v>-331.67753058578887</v>
      </c>
      <c r="G33" s="40">
        <v>-335.86224434134897</v>
      </c>
      <c r="H33" s="40">
        <v>-481.27693406245606</v>
      </c>
      <c r="I33" s="40">
        <v>-535.19597220491164</v>
      </c>
      <c r="J33" s="40">
        <v>-554.48426842440074</v>
      </c>
      <c r="K33" s="40">
        <v>-545.42245722906682</v>
      </c>
      <c r="L33" s="40">
        <v>-573.48723993331078</v>
      </c>
      <c r="M33" s="40">
        <v>-585.59068962335971</v>
      </c>
      <c r="N33" s="40">
        <v>-210.92707502493516</v>
      </c>
      <c r="O33" s="40">
        <v>-218.60719555159397</v>
      </c>
      <c r="P33" s="40">
        <v>-206.15954414744408</v>
      </c>
      <c r="Q33" s="40">
        <v>-203.03802575599209</v>
      </c>
      <c r="R33" s="40">
        <v>-51.531305102929714</v>
      </c>
      <c r="S33" s="40">
        <v>14.159048842230924</v>
      </c>
      <c r="T33" s="40">
        <v>14.319781581269689</v>
      </c>
      <c r="U33" s="40">
        <v>14.534265419876316</v>
      </c>
      <c r="V33" s="40">
        <v>14.597944241522686</v>
      </c>
      <c r="W33" s="40">
        <v>14.916268584232187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166.14683148011258</v>
      </c>
      <c r="D34" s="40">
        <v>13.95481898662322</v>
      </c>
      <c r="E34" s="40">
        <v>16.543286297345002</v>
      </c>
      <c r="F34" s="40">
        <v>17.651558217285725</v>
      </c>
      <c r="G34" s="40">
        <v>18.519138885441475</v>
      </c>
      <c r="H34" s="40">
        <v>16.561041288050493</v>
      </c>
      <c r="I34" s="40">
        <v>15.408238803437584</v>
      </c>
      <c r="J34" s="40">
        <v>14.992008146144556</v>
      </c>
      <c r="K34" s="40">
        <v>15.12026536510044</v>
      </c>
      <c r="L34" s="40">
        <v>16.004899472922805</v>
      </c>
      <c r="M34" s="40">
        <v>16.233344044831195</v>
      </c>
      <c r="N34" s="40">
        <v>15.887417358339899</v>
      </c>
      <c r="O34" s="40">
        <v>16.123105738789199</v>
      </c>
      <c r="P34" s="40">
        <v>11.833796205811744</v>
      </c>
      <c r="Q34" s="40">
        <v>11.580937066617356</v>
      </c>
      <c r="R34" s="40">
        <v>10.046474384790622</v>
      </c>
      <c r="S34" s="40">
        <v>9.8131889835388648</v>
      </c>
      <c r="T34" s="40">
        <v>15.71296314949557</v>
      </c>
      <c r="U34" s="40">
        <v>17.749103952584608</v>
      </c>
      <c r="V34" s="40">
        <v>18.155374731831628</v>
      </c>
      <c r="W34" s="40">
        <v>19.79890705658454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870.47310500763524</v>
      </c>
      <c r="D36" s="40">
        <v>108.31228371212649</v>
      </c>
      <c r="E36" s="40">
        <v>108.96461813158773</v>
      </c>
      <c r="F36" s="40">
        <v>128.675624072197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2053.6296434301303</v>
      </c>
      <c r="D37" s="40">
        <v>274.9772590772734</v>
      </c>
      <c r="E37" s="40">
        <v>265.83712793519612</v>
      </c>
      <c r="F37" s="40">
        <v>252.02797424342805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-57.080217039715762</v>
      </c>
      <c r="D38" s="40">
        <v>0.79534161643109058</v>
      </c>
      <c r="E38" s="40">
        <v>0.80745215771482726</v>
      </c>
      <c r="F38" s="40">
        <v>0.81776202411737398</v>
      </c>
      <c r="G38" s="40">
        <v>0.82974610936657889</v>
      </c>
      <c r="H38" s="40">
        <v>0.81406707421385238</v>
      </c>
      <c r="I38" s="40">
        <v>0.83394815049348037</v>
      </c>
      <c r="J38" s="40">
        <v>0.79360274962377209</v>
      </c>
      <c r="K38" s="40">
        <v>-35.632126147569359</v>
      </c>
      <c r="L38" s="40">
        <v>-35.496276670178887</v>
      </c>
      <c r="M38" s="40">
        <v>-35.485218640493883</v>
      </c>
      <c r="N38" s="40">
        <v>-35.478275031953459</v>
      </c>
      <c r="O38" s="40">
        <v>-35.572810833037323</v>
      </c>
      <c r="P38" s="40">
        <v>-35.418791822552599</v>
      </c>
      <c r="Q38" s="40">
        <v>14.612228790945904</v>
      </c>
      <c r="R38" s="40">
        <v>14.543686683902733</v>
      </c>
      <c r="S38" s="40">
        <v>14.676949969773583</v>
      </c>
      <c r="T38" s="40">
        <v>14.634139729369359</v>
      </c>
      <c r="U38" s="40">
        <v>27.77947389275295</v>
      </c>
      <c r="V38" s="40">
        <v>27.721487921167203</v>
      </c>
      <c r="W38" s="40">
        <v>30.506111337026166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2418.8759729473036</v>
      </c>
      <c r="D39" s="40">
        <v>215.53890139288006</v>
      </c>
      <c r="E39" s="40">
        <v>220.06203060626953</v>
      </c>
      <c r="F39" s="40">
        <v>241.07385709040605</v>
      </c>
      <c r="G39" s="40">
        <v>237.97695124903265</v>
      </c>
      <c r="H39" s="40">
        <v>220.68390214180221</v>
      </c>
      <c r="I39" s="40">
        <v>205.6726532455601</v>
      </c>
      <c r="J39" s="40">
        <v>209.89227063769246</v>
      </c>
      <c r="K39" s="40">
        <v>214.34636082977309</v>
      </c>
      <c r="L39" s="40">
        <v>233.93290344074794</v>
      </c>
      <c r="M39" s="40">
        <v>236.96616493030569</v>
      </c>
      <c r="N39" s="40">
        <v>234.12930283573417</v>
      </c>
      <c r="O39" s="40">
        <v>241.6417134393775</v>
      </c>
      <c r="P39" s="40">
        <v>193.70404895138071</v>
      </c>
      <c r="Q39" s="40">
        <v>194.03992699707422</v>
      </c>
      <c r="R39" s="40">
        <v>175.94706165083892</v>
      </c>
      <c r="S39" s="40">
        <v>176.87528366365862</v>
      </c>
      <c r="T39" s="40">
        <v>247.99919136717247</v>
      </c>
      <c r="U39" s="40">
        <v>279.27646195014188</v>
      </c>
      <c r="V39" s="40">
        <v>288.56421237875526</v>
      </c>
      <c r="W39" s="40">
        <v>338.67452524712502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41.138108505015389</v>
      </c>
      <c r="D40" s="40">
        <v>5.1226192166500013</v>
      </c>
      <c r="E40" s="40">
        <v>2.1917174490899995</v>
      </c>
      <c r="F40" s="40">
        <v>2.17487664145</v>
      </c>
      <c r="G40" s="40">
        <v>3.0427491019399993</v>
      </c>
      <c r="H40" s="40">
        <v>4.311822599650001</v>
      </c>
      <c r="I40" s="40">
        <v>4.461723147769999</v>
      </c>
      <c r="J40" s="40">
        <v>4.7489247832200006</v>
      </c>
      <c r="K40" s="40">
        <v>5.3537706515800005</v>
      </c>
      <c r="L40" s="40">
        <v>3.8397571984399974</v>
      </c>
      <c r="M40" s="40">
        <v>3.8239586350399999</v>
      </c>
      <c r="N40" s="40">
        <v>3.8876549306100023</v>
      </c>
      <c r="O40" s="40">
        <v>4.5347730942399957</v>
      </c>
      <c r="P40" s="40">
        <v>3.933136211599999</v>
      </c>
      <c r="Q40" s="40">
        <v>4.3059030706499994</v>
      </c>
      <c r="R40" s="40">
        <v>4.0858637347400002</v>
      </c>
      <c r="S40" s="40">
        <v>3.9140667567799987</v>
      </c>
      <c r="T40" s="40">
        <v>3.368536202590001</v>
      </c>
      <c r="U40" s="40">
        <v>3.1166658656199999</v>
      </c>
      <c r="V40" s="40">
        <v>3.3807919896899996</v>
      </c>
      <c r="W40" s="40">
        <v>3.50609295793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15.856323381952299</v>
      </c>
      <c r="D41" s="40">
        <v>1.89147991610855</v>
      </c>
      <c r="E41" s="40">
        <v>0</v>
      </c>
      <c r="F41" s="40">
        <v>8.0082371417711506</v>
      </c>
      <c r="G41" s="40">
        <v>0</v>
      </c>
      <c r="H41" s="40">
        <v>0</v>
      </c>
      <c r="I41" s="40">
        <v>1.3625034946977301</v>
      </c>
      <c r="J41" s="40">
        <v>2.1906367042860402</v>
      </c>
      <c r="K41" s="40">
        <v>0.25091879333636996</v>
      </c>
      <c r="L41" s="40">
        <v>0.88981273563407004</v>
      </c>
      <c r="M41" s="40">
        <v>1.97353110884484</v>
      </c>
      <c r="N41" s="40">
        <v>1.7013207454642501</v>
      </c>
      <c r="O41" s="40">
        <v>2.04388996178126</v>
      </c>
      <c r="P41" s="40">
        <v>0.62895546010263004</v>
      </c>
      <c r="Q41" s="40">
        <v>0.16794863528948001</v>
      </c>
      <c r="R41" s="40">
        <v>1.3753652169836201</v>
      </c>
      <c r="S41" s="40">
        <v>2.9330579956986891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105.87716096971222</v>
      </c>
      <c r="D43" s="50">
        <v>50.694871259136171</v>
      </c>
      <c r="E43" s="50">
        <v>40.234648906073254</v>
      </c>
      <c r="F43" s="50">
        <v>23.584558098711661</v>
      </c>
      <c r="G43" s="50">
        <v>3.2644518292176401</v>
      </c>
      <c r="H43" s="50">
        <v>1.6678126064854601</v>
      </c>
      <c r="I43" s="50">
        <v>0</v>
      </c>
      <c r="J43" s="50">
        <v>0</v>
      </c>
      <c r="K43" s="50">
        <v>0.35712671331244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2194.3481578427431</v>
      </c>
      <c r="D45" s="46">
        <v>357.28351212634425</v>
      </c>
      <c r="E45" s="46">
        <v>340.66372706399818</v>
      </c>
      <c r="F45" s="46">
        <v>346.0944232592617</v>
      </c>
      <c r="G45" s="46">
        <v>292.09754729376033</v>
      </c>
      <c r="H45" s="46">
        <v>108.34820440833606</v>
      </c>
      <c r="I45" s="46">
        <v>24.621288762004788</v>
      </c>
      <c r="J45" s="46">
        <v>-10.038545272761096</v>
      </c>
      <c r="K45" s="46">
        <v>-35.853409925625435</v>
      </c>
      <c r="L45" s="46">
        <v>-61.865888380884158</v>
      </c>
      <c r="M45" s="46">
        <v>-104.41078455752513</v>
      </c>
      <c r="N45" s="46">
        <v>238.09669353568341</v>
      </c>
      <c r="O45" s="46">
        <v>223.33262392199816</v>
      </c>
      <c r="P45" s="46">
        <v>155.94741239774334</v>
      </c>
      <c r="Q45" s="46">
        <v>205.6579591659704</v>
      </c>
      <c r="R45" s="46">
        <v>335.92932889813773</v>
      </c>
      <c r="S45" s="46">
        <v>372.44024202375334</v>
      </c>
      <c r="T45" s="46">
        <v>356.93811074206883</v>
      </c>
      <c r="U45" s="46">
        <v>395.28641936605004</v>
      </c>
      <c r="V45" s="46">
        <v>390.14609306691739</v>
      </c>
      <c r="W45" s="46">
        <v>441.42718021406171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-6.1793918283891918</v>
      </c>
      <c r="D57" s="40">
        <v>0</v>
      </c>
      <c r="E57" s="40">
        <v>0</v>
      </c>
      <c r="F57" s="40">
        <v>-0.14114230234395</v>
      </c>
      <c r="G57" s="40">
        <v>-0.30637038384478987</v>
      </c>
      <c r="H57" s="40">
        <v>-0.33289795842701997</v>
      </c>
      <c r="I57" s="40">
        <v>-0.35312435784280993</v>
      </c>
      <c r="J57" s="40">
        <v>-0.38317894240796002</v>
      </c>
      <c r="K57" s="40">
        <v>-0.43364305198742997</v>
      </c>
      <c r="L57" s="40">
        <v>-0.48858990030941019</v>
      </c>
      <c r="M57" s="40">
        <v>-0.5397593235526702</v>
      </c>
      <c r="N57" s="40">
        <v>-0.60078457944760977</v>
      </c>
      <c r="O57" s="40">
        <v>-0.68198818173391007</v>
      </c>
      <c r="P57" s="40">
        <v>-0.84265752252202986</v>
      </c>
      <c r="Q57" s="40">
        <v>-0.96117192757860992</v>
      </c>
      <c r="R57" s="40">
        <v>-1.1320958021854002</v>
      </c>
      <c r="S57" s="40">
        <v>-1.2861383660379302</v>
      </c>
      <c r="T57" s="40">
        <v>-1.5025494314040595</v>
      </c>
      <c r="U57" s="40">
        <v>-1.7586758165064793</v>
      </c>
      <c r="V57" s="40">
        <v>-1.9226053720523097</v>
      </c>
      <c r="W57" s="40">
        <v>-2.1313200684918314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13976.032833555499</v>
      </c>
      <c r="D58" s="46">
        <v>214.66342742274182</v>
      </c>
      <c r="E58" s="46">
        <v>213.19854251148149</v>
      </c>
      <c r="F58" s="46">
        <v>240.96393747785555</v>
      </c>
      <c r="G58" s="46">
        <v>476.21493349401936</v>
      </c>
      <c r="H58" s="46">
        <v>781.72883087340233</v>
      </c>
      <c r="I58" s="46">
        <v>1068.5417787509305</v>
      </c>
      <c r="J58" s="46">
        <v>1087.4281450713599</v>
      </c>
      <c r="K58" s="46">
        <v>1335.1580175991692</v>
      </c>
      <c r="L58" s="46">
        <v>1438.3341973316337</v>
      </c>
      <c r="M58" s="46">
        <v>1693.3971839302576</v>
      </c>
      <c r="N58" s="46">
        <v>1842.8203944438878</v>
      </c>
      <c r="O58" s="46">
        <v>1968.9882853063925</v>
      </c>
      <c r="P58" s="46">
        <v>2297.0384321532588</v>
      </c>
      <c r="Q58" s="46">
        <v>2239.2190505842104</v>
      </c>
      <c r="R58" s="46">
        <v>2236.5620755195077</v>
      </c>
      <c r="S58" s="46">
        <v>2258.4317729749446</v>
      </c>
      <c r="T58" s="46">
        <v>2593.5557888114731</v>
      </c>
      <c r="U58" s="46">
        <v>2895.5498120897087</v>
      </c>
      <c r="V58" s="46">
        <v>2925.642119829321</v>
      </c>
      <c r="W58" s="46">
        <v>3250.0166376547559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1085.0128523992796</v>
      </c>
      <c r="D65" s="40">
        <v>9.2145891708855086</v>
      </c>
      <c r="E65" s="40">
        <v>21.223359623905196</v>
      </c>
      <c r="F65" s="40">
        <v>29.876677353643132</v>
      </c>
      <c r="G65" s="40">
        <v>40.208324288722324</v>
      </c>
      <c r="H65" s="40">
        <v>49.788212985222053</v>
      </c>
      <c r="I65" s="40">
        <v>60.437911130496062</v>
      </c>
      <c r="J65" s="40">
        <v>73.552565795845368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1695.3564893499338</v>
      </c>
      <c r="D67" s="46">
        <v>9.2145891708855086</v>
      </c>
      <c r="E67" s="46">
        <v>27.224323021909257</v>
      </c>
      <c r="F67" s="46">
        <v>48.848830671644627</v>
      </c>
      <c r="G67" s="46">
        <v>69.682486804401805</v>
      </c>
      <c r="H67" s="46">
        <v>83.624382595223778</v>
      </c>
      <c r="I67" s="46">
        <v>98.019996688502147</v>
      </c>
      <c r="J67" s="46">
        <v>115.14162789783791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-3142.0296224381887</v>
      </c>
      <c r="D70" s="50">
        <v>-210.27839450261555</v>
      </c>
      <c r="E70" s="50">
        <v>-192.50177100825962</v>
      </c>
      <c r="F70" s="50">
        <v>-207.8815067643842</v>
      </c>
      <c r="G70" s="50">
        <v>-216.79639349749507</v>
      </c>
      <c r="H70" s="50">
        <v>-232.4643172592053</v>
      </c>
      <c r="I70" s="50">
        <v>-274.04538599532009</v>
      </c>
      <c r="J70" s="50">
        <v>-319.56932531915839</v>
      </c>
      <c r="K70" s="50">
        <v>-314.68076848044154</v>
      </c>
      <c r="L70" s="50">
        <v>-311.13303455419185</v>
      </c>
      <c r="M70" s="50">
        <v>-322.7368619234885</v>
      </c>
      <c r="N70" s="50">
        <v>-316.43328978286223</v>
      </c>
      <c r="O70" s="50">
        <v>-328.53840317575691</v>
      </c>
      <c r="P70" s="50">
        <v>-366.6913256530126</v>
      </c>
      <c r="Q70" s="50">
        <v>-378.67683889840197</v>
      </c>
      <c r="R70" s="50">
        <v>-404.05881522569848</v>
      </c>
      <c r="S70" s="50">
        <v>-416.17009866437434</v>
      </c>
      <c r="T70" s="50">
        <v>-407.24557312703064</v>
      </c>
      <c r="U70" s="50">
        <v>-391.212400453996</v>
      </c>
      <c r="V70" s="50">
        <v>-372.97208747845161</v>
      </c>
      <c r="W70" s="50">
        <v>-441.33906039184717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551.20949851372245</v>
      </c>
      <c r="D71" s="50">
        <v>68.838062835746854</v>
      </c>
      <c r="E71" s="50">
        <v>51.305054607855773</v>
      </c>
      <c r="F71" s="50">
        <v>60.404071560199888</v>
      </c>
      <c r="G71" s="50">
        <v>47.818307505909637</v>
      </c>
      <c r="H71" s="50">
        <v>40.999607157384723</v>
      </c>
      <c r="I71" s="50">
        <v>28.415088818796338</v>
      </c>
      <c r="J71" s="50">
        <v>29.734715527256853</v>
      </c>
      <c r="K71" s="50">
        <v>35.315732138674967</v>
      </c>
      <c r="L71" s="50">
        <v>43.929784069031001</v>
      </c>
      <c r="M71" s="50">
        <v>48.49640910311539</v>
      </c>
      <c r="N71" s="50">
        <v>47.596843728858147</v>
      </c>
      <c r="O71" s="50">
        <v>45.541298282288523</v>
      </c>
      <c r="P71" s="50">
        <v>40.703515235635443</v>
      </c>
      <c r="Q71" s="50">
        <v>43.250297830575491</v>
      </c>
      <c r="R71" s="50">
        <v>43.443963283919878</v>
      </c>
      <c r="S71" s="50">
        <v>46.01885477331124</v>
      </c>
      <c r="T71" s="50">
        <v>67.568232366585534</v>
      </c>
      <c r="U71" s="50">
        <v>87.862042856671209</v>
      </c>
      <c r="V71" s="50">
        <v>91.799395290926924</v>
      </c>
      <c r="W71" s="50">
        <v>132.93661025307657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-2590.8201239244672</v>
      </c>
      <c r="D72" s="46">
        <v>-141.4403316668687</v>
      </c>
      <c r="E72" s="46">
        <v>-141.19671640040386</v>
      </c>
      <c r="F72" s="46">
        <v>-147.4774352041843</v>
      </c>
      <c r="G72" s="46">
        <v>-168.97808599158543</v>
      </c>
      <c r="H72" s="46">
        <v>-191.46471010182057</v>
      </c>
      <c r="I72" s="46">
        <v>-245.63029717652375</v>
      </c>
      <c r="J72" s="46">
        <v>-289.83460979190153</v>
      </c>
      <c r="K72" s="46">
        <v>-279.3650363417666</v>
      </c>
      <c r="L72" s="46">
        <v>-267.20325048516088</v>
      </c>
      <c r="M72" s="46">
        <v>-274.24045282037309</v>
      </c>
      <c r="N72" s="46">
        <v>-268.83644605400411</v>
      </c>
      <c r="O72" s="46">
        <v>-282.99710489346842</v>
      </c>
      <c r="P72" s="46">
        <v>-325.98781041737715</v>
      </c>
      <c r="Q72" s="46">
        <v>-335.42654106782646</v>
      </c>
      <c r="R72" s="46">
        <v>-360.61485194177862</v>
      </c>
      <c r="S72" s="46">
        <v>-370.15124389106307</v>
      </c>
      <c r="T72" s="46">
        <v>-339.67734076044508</v>
      </c>
      <c r="U72" s="46">
        <v>-303.35035759732477</v>
      </c>
      <c r="V72" s="46">
        <v>-281.17269218752472</v>
      </c>
      <c r="W72" s="46">
        <v>-308.40245013877063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23153.920888681354</v>
      </c>
      <c r="D79" s="60">
        <v>1235.6381164557483</v>
      </c>
      <c r="E79" s="60">
        <v>1225.5707433805674</v>
      </c>
      <c r="F79" s="60">
        <v>1277.5331235993842</v>
      </c>
      <c r="G79" s="60">
        <v>1452.8966179831643</v>
      </c>
      <c r="H79" s="60">
        <v>1512.5376094091978</v>
      </c>
      <c r="I79" s="60">
        <v>1788.2649654445243</v>
      </c>
      <c r="J79" s="60">
        <v>1640.5137131047966</v>
      </c>
      <c r="K79" s="60">
        <v>1860.0257354234434</v>
      </c>
      <c r="L79" s="60">
        <v>1887.6577902455467</v>
      </c>
      <c r="M79" s="60">
        <v>2112.4716956153561</v>
      </c>
      <c r="N79" s="60">
        <v>2626.5088486821846</v>
      </c>
      <c r="O79" s="60">
        <v>2778.5879999197045</v>
      </c>
      <c r="P79" s="60">
        <v>3090.3171000977427</v>
      </c>
      <c r="Q79" s="60">
        <v>3212.0411533927031</v>
      </c>
      <c r="R79" s="60">
        <v>3304.9991293900034</v>
      </c>
      <c r="S79" s="60">
        <v>3415.633153886919</v>
      </c>
      <c r="T79" s="60">
        <v>3760.6872497224031</v>
      </c>
      <c r="U79" s="60">
        <v>4067.8018283619017</v>
      </c>
      <c r="V79" s="60">
        <v>4018.7895212460562</v>
      </c>
      <c r="W79" s="60">
        <v>4474.7272689763331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18959.116433693736</v>
      </c>
      <c r="D80" s="40">
        <v>499.68735363542396</v>
      </c>
      <c r="E80" s="40">
        <v>541.87480974846153</v>
      </c>
      <c r="F80" s="40">
        <v>577.70574379605966</v>
      </c>
      <c r="G80" s="40">
        <v>880.8167238409859</v>
      </c>
      <c r="H80" s="40">
        <v>1228.1064807195469</v>
      </c>
      <c r="I80" s="40">
        <v>1666.2411704769793</v>
      </c>
      <c r="J80" s="40">
        <v>1560.8348224627582</v>
      </c>
      <c r="K80" s="40">
        <v>1821.5943862187082</v>
      </c>
      <c r="L80" s="40">
        <v>1866.7726318244511</v>
      </c>
      <c r="M80" s="40">
        <v>2181.4553339309123</v>
      </c>
      <c r="N80" s="40">
        <v>2312.4471997364631</v>
      </c>
      <c r="O80" s="40">
        <v>2478.2777581005912</v>
      </c>
      <c r="P80" s="40">
        <v>2834.4247886302178</v>
      </c>
      <c r="Q80" s="40">
        <v>2797.9562590497394</v>
      </c>
      <c r="R80" s="40">
        <v>2802.0356450364015</v>
      </c>
      <c r="S80" s="40">
        <v>2840.5861556106333</v>
      </c>
      <c r="T80" s="40">
        <v>3224.9056464994701</v>
      </c>
      <c r="U80" s="40">
        <v>3572.8111226920864</v>
      </c>
      <c r="V80" s="40">
        <v>3476.870325765708</v>
      </c>
      <c r="W80" s="40">
        <v>3924.0085981422203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4382.1823795951841</v>
      </c>
      <c r="D81" s="40">
        <v>735.95076282032437</v>
      </c>
      <c r="E81" s="40">
        <v>683.70018285974629</v>
      </c>
      <c r="F81" s="40">
        <v>699.9477146364876</v>
      </c>
      <c r="G81" s="40">
        <v>572.48116850585541</v>
      </c>
      <c r="H81" s="40">
        <v>313.35089865510406</v>
      </c>
      <c r="I81" s="40">
        <v>151.06565419754224</v>
      </c>
      <c r="J81" s="40">
        <v>108.81456947624955</v>
      </c>
      <c r="K81" s="40">
        <v>67.655335797211009</v>
      </c>
      <c r="L81" s="40">
        <v>50.192200902972303</v>
      </c>
      <c r="M81" s="40">
        <v>-39.59739745880637</v>
      </c>
      <c r="N81" s="40">
        <v>343.52595335553326</v>
      </c>
      <c r="O81" s="40">
        <v>329.85276157814337</v>
      </c>
      <c r="P81" s="40">
        <v>285.51304315593097</v>
      </c>
      <c r="Q81" s="40">
        <v>372.80046559394253</v>
      </c>
      <c r="R81" s="40">
        <v>532.74064023368214</v>
      </c>
      <c r="S81" s="40">
        <v>604.9023660849125</v>
      </c>
      <c r="T81" s="40">
        <v>565.71534851773731</v>
      </c>
      <c r="U81" s="40">
        <v>525.00521685282592</v>
      </c>
      <c r="V81" s="40">
        <v>571.8930854608418</v>
      </c>
      <c r="W81" s="40">
        <v>580.82651362346178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23349.846376962603</v>
      </c>
      <c r="D84" s="63"/>
      <c r="E84" s="64">
        <v>195.92548828125001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16231.06142821568</v>
      </c>
      <c r="D88" s="67">
        <v>7157.7519568546795</v>
      </c>
      <c r="E88" s="67">
        <v>4782.1065640391389</v>
      </c>
      <c r="F88" s="67">
        <v>4092.0004954871411</v>
      </c>
      <c r="G88" s="67">
        <v>160.71264523376996</v>
      </c>
      <c r="H88" s="67">
        <v>38.489766600949999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269101.22300949995</v>
      </c>
      <c r="D89" s="67">
        <v>19305.732098584394</v>
      </c>
      <c r="E89" s="67">
        <v>20147.481801444723</v>
      </c>
      <c r="F89" s="67">
        <v>19970.293483930596</v>
      </c>
      <c r="G89" s="67">
        <v>20095.73864447455</v>
      </c>
      <c r="H89" s="67">
        <v>17235.895793786862</v>
      </c>
      <c r="I89" s="67">
        <v>15420.489219517305</v>
      </c>
      <c r="J89" s="67">
        <v>16361.42430548164</v>
      </c>
      <c r="K89" s="67">
        <v>13055.890557670571</v>
      </c>
      <c r="L89" s="67">
        <v>11440.424322669585</v>
      </c>
      <c r="M89" s="67">
        <v>9226.3733025779493</v>
      </c>
      <c r="N89" s="67">
        <v>9526.2637320741069</v>
      </c>
      <c r="O89" s="67">
        <v>9255.3168325578154</v>
      </c>
      <c r="P89" s="67">
        <v>11349.225487880653</v>
      </c>
      <c r="Q89" s="67">
        <v>12370.206289169975</v>
      </c>
      <c r="R89" s="67">
        <v>14057.789103378031</v>
      </c>
      <c r="S89" s="67">
        <v>15230.902020551272</v>
      </c>
      <c r="T89" s="67">
        <v>12074.586840026674</v>
      </c>
      <c r="U89" s="67">
        <v>8089.9841376128388</v>
      </c>
      <c r="V89" s="67">
        <v>8226.4660904859484</v>
      </c>
      <c r="W89" s="67">
        <v>6660.7389456244946</v>
      </c>
    </row>
    <row r="90" spans="1:28" ht="15.75" x14ac:dyDescent="0.25">
      <c r="B90" s="44" t="s">
        <v>78</v>
      </c>
      <c r="C90" s="67">
        <v>147172.44155468201</v>
      </c>
      <c r="D90" s="67">
        <v>2454.4716255382705</v>
      </c>
      <c r="E90" s="67">
        <v>2956.1262997732397</v>
      </c>
      <c r="F90" s="67">
        <v>3449.3432338520597</v>
      </c>
      <c r="G90" s="67">
        <v>3990.8238087807399</v>
      </c>
      <c r="H90" s="67">
        <v>4462.9365960096302</v>
      </c>
      <c r="I90" s="67">
        <v>4941.9456342560206</v>
      </c>
      <c r="J90" s="67">
        <v>5509.8316559093391</v>
      </c>
      <c r="K90" s="67">
        <v>6111.6719493836417</v>
      </c>
      <c r="L90" s="67">
        <v>6731.2532905394673</v>
      </c>
      <c r="M90" s="67">
        <v>7358.8900267500485</v>
      </c>
      <c r="N90" s="67">
        <v>7907.9675593443253</v>
      </c>
      <c r="O90" s="67">
        <v>8409.1103264862249</v>
      </c>
      <c r="P90" s="67">
        <v>8827.814993735974</v>
      </c>
      <c r="Q90" s="67">
        <v>9289.0148725047693</v>
      </c>
      <c r="R90" s="67">
        <v>9732.8144651927523</v>
      </c>
      <c r="S90" s="67">
        <v>9986.1000013882367</v>
      </c>
      <c r="T90" s="67">
        <v>10422.930698720731</v>
      </c>
      <c r="U90" s="67">
        <v>11033.241540941537</v>
      </c>
      <c r="V90" s="67">
        <v>11569.640211142087</v>
      </c>
      <c r="W90" s="67">
        <v>12026.512764432913</v>
      </c>
    </row>
    <row r="91" spans="1:28" ht="15.75" x14ac:dyDescent="0.25">
      <c r="B91" s="44" t="s">
        <v>79</v>
      </c>
      <c r="C91" s="67">
        <v>32356.166502822118</v>
      </c>
      <c r="D91" s="67">
        <v>1440.4994298808065</v>
      </c>
      <c r="E91" s="67">
        <v>1684.288005747135</v>
      </c>
      <c r="F91" s="67">
        <v>2591.567201797694</v>
      </c>
      <c r="G91" s="67">
        <v>3062.7823245513637</v>
      </c>
      <c r="H91" s="67">
        <v>2434.2425113399813</v>
      </c>
      <c r="I91" s="67">
        <v>2264.4397324772021</v>
      </c>
      <c r="J91" s="67">
        <v>2228.7913544922226</v>
      </c>
      <c r="K91" s="67">
        <v>2212.9949148798114</v>
      </c>
      <c r="L91" s="67">
        <v>2148.8238634604522</v>
      </c>
      <c r="M91" s="67">
        <v>1655.8914460294118</v>
      </c>
      <c r="N91" s="67">
        <v>1204.0399519956222</v>
      </c>
      <c r="O91" s="67">
        <v>1185.1010230383617</v>
      </c>
      <c r="P91" s="67">
        <v>1172.1354900758024</v>
      </c>
      <c r="Q91" s="67">
        <v>1159.7679436502021</v>
      </c>
      <c r="R91" s="67">
        <v>1145.4971882782525</v>
      </c>
      <c r="S91" s="67">
        <v>1131.5210845328925</v>
      </c>
      <c r="T91" s="67">
        <v>924.70087017706237</v>
      </c>
      <c r="U91" s="67">
        <v>914.16941424092283</v>
      </c>
      <c r="V91" s="67">
        <v>904.00053714270155</v>
      </c>
      <c r="W91" s="67">
        <v>890.91221503422184</v>
      </c>
    </row>
    <row r="92" spans="1:28" ht="15.75" x14ac:dyDescent="0.25">
      <c r="B92" s="44" t="s">
        <v>80</v>
      </c>
      <c r="C92" s="67">
        <v>73169.289907825267</v>
      </c>
      <c r="D92" s="67">
        <v>5735.817633846812</v>
      </c>
      <c r="E92" s="67">
        <v>5611.2166519609909</v>
      </c>
      <c r="F92" s="67">
        <v>5381.7005886383004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240715.32118005017</v>
      </c>
      <c r="D93" s="67">
        <v>13830.171610083989</v>
      </c>
      <c r="E93" s="67">
        <v>15948.589444662155</v>
      </c>
      <c r="F93" s="67">
        <v>16757.108303180692</v>
      </c>
      <c r="G93" s="67">
        <v>16964.878714313654</v>
      </c>
      <c r="H93" s="67">
        <v>14991.197051100389</v>
      </c>
      <c r="I93" s="67">
        <v>13426.318916627615</v>
      </c>
      <c r="J93" s="67">
        <v>12903.852678295332</v>
      </c>
      <c r="K93" s="67">
        <v>12692.558446082921</v>
      </c>
      <c r="L93" s="67">
        <v>13078.64592196921</v>
      </c>
      <c r="M93" s="67">
        <v>12956.548554960824</v>
      </c>
      <c r="N93" s="67">
        <v>12365.719945128641</v>
      </c>
      <c r="O93" s="67">
        <v>12331.997993117457</v>
      </c>
      <c r="P93" s="67">
        <v>8882.0658499983074</v>
      </c>
      <c r="Q93" s="67">
        <v>8430.0083378935469</v>
      </c>
      <c r="R93" s="67">
        <v>7284.4330325389556</v>
      </c>
      <c r="S93" s="67">
        <v>7046.9682284627579</v>
      </c>
      <c r="T93" s="67">
        <v>9300.9569605625929</v>
      </c>
      <c r="U93" s="67">
        <v>10228.370326676873</v>
      </c>
      <c r="V93" s="67">
        <v>10291.088479313546</v>
      </c>
      <c r="W93" s="67">
        <v>11003.842385080761</v>
      </c>
    </row>
    <row r="94" spans="1:28" ht="15.75" x14ac:dyDescent="0.25">
      <c r="B94" s="44" t="s">
        <v>82</v>
      </c>
      <c r="C94" s="67">
        <v>205986.16603096234</v>
      </c>
      <c r="D94" s="67">
        <v>1222.8199867358899</v>
      </c>
      <c r="E94" s="67">
        <v>1271.12004083277</v>
      </c>
      <c r="F94" s="67">
        <v>1467.393011119</v>
      </c>
      <c r="G94" s="67">
        <v>5634.607345310832</v>
      </c>
      <c r="H94" s="67">
        <v>6759.5385510131118</v>
      </c>
      <c r="I94" s="67">
        <v>8410.4339463412816</v>
      </c>
      <c r="J94" s="67">
        <v>8384.7053663004117</v>
      </c>
      <c r="K94" s="67">
        <v>8663.918234992514</v>
      </c>
      <c r="L94" s="67">
        <v>8753.4523659308416</v>
      </c>
      <c r="M94" s="67">
        <v>10089.405366442961</v>
      </c>
      <c r="N94" s="67">
        <v>11245.844357680628</v>
      </c>
      <c r="O94" s="67">
        <v>11222.914543593717</v>
      </c>
      <c r="P94" s="67">
        <v>14290.825468453826</v>
      </c>
      <c r="Q94" s="67">
        <v>14272.845789385883</v>
      </c>
      <c r="R94" s="67">
        <v>14253.341246037759</v>
      </c>
      <c r="S94" s="67">
        <v>14228.71608446037</v>
      </c>
      <c r="T94" s="67">
        <v>16400.187605372113</v>
      </c>
      <c r="U94" s="67">
        <v>16397.052766661749</v>
      </c>
      <c r="V94" s="67">
        <v>16372.482865259068</v>
      </c>
      <c r="W94" s="67">
        <v>16644.56108903763</v>
      </c>
    </row>
    <row r="95" spans="1:28" ht="15.75" x14ac:dyDescent="0.25">
      <c r="B95" s="44" t="s">
        <v>83</v>
      </c>
      <c r="C95" s="67">
        <v>362583.17516872013</v>
      </c>
      <c r="D95" s="67">
        <v>9186.6478531685807</v>
      </c>
      <c r="E95" s="67">
        <v>9250.1366865350865</v>
      </c>
      <c r="F95" s="67">
        <v>9680.931380542499</v>
      </c>
      <c r="G95" s="67">
        <v>10042.14653547026</v>
      </c>
      <c r="H95" s="67">
        <v>15842.89900584432</v>
      </c>
      <c r="I95" s="67">
        <v>18268.909117175281</v>
      </c>
      <c r="J95" s="67">
        <v>18267.187556026016</v>
      </c>
      <c r="K95" s="67">
        <v>18382.171856380104</v>
      </c>
      <c r="L95" s="67">
        <v>18345.069994225945</v>
      </c>
      <c r="M95" s="67">
        <v>20150.742971784635</v>
      </c>
      <c r="N95" s="67">
        <v>20152.455176623713</v>
      </c>
      <c r="O95" s="67">
        <v>21681.276596792239</v>
      </c>
      <c r="P95" s="67">
        <v>21578.520708273783</v>
      </c>
      <c r="Q95" s="67">
        <v>21606.957295384564</v>
      </c>
      <c r="R95" s="67">
        <v>21601.282313639749</v>
      </c>
      <c r="S95" s="67">
        <v>21719.891177491692</v>
      </c>
      <c r="T95" s="67">
        <v>21647.177707517276</v>
      </c>
      <c r="U95" s="67">
        <v>21654.229545878017</v>
      </c>
      <c r="V95" s="67">
        <v>21649.761941753124</v>
      </c>
      <c r="W95" s="67">
        <v>21874.779748213197</v>
      </c>
    </row>
    <row r="96" spans="1:28" ht="15.75" x14ac:dyDescent="0.25">
      <c r="B96" s="44" t="s">
        <v>84</v>
      </c>
      <c r="C96" s="67">
        <v>108432.80760884049</v>
      </c>
      <c r="D96" s="67">
        <v>4020.1466169677333</v>
      </c>
      <c r="E96" s="67">
        <v>4184.3693993939987</v>
      </c>
      <c r="F96" s="67">
        <v>3645.2848344441772</v>
      </c>
      <c r="G96" s="67">
        <v>3551.9005748873105</v>
      </c>
      <c r="H96" s="67">
        <v>3444.9011861413273</v>
      </c>
      <c r="I96" s="67">
        <v>3184.4660985492574</v>
      </c>
      <c r="J96" s="67">
        <v>3132.4465636709688</v>
      </c>
      <c r="K96" s="67">
        <v>5944.7147602871974</v>
      </c>
      <c r="L96" s="67">
        <v>5902.8336431158277</v>
      </c>
      <c r="M96" s="67">
        <v>5758.2127973357474</v>
      </c>
      <c r="N96" s="67">
        <v>5725.1528199453087</v>
      </c>
      <c r="O96" s="67">
        <v>5759.6167866979304</v>
      </c>
      <c r="P96" s="67">
        <v>5768.7080334396369</v>
      </c>
      <c r="Q96" s="67">
        <v>5699.9486250829868</v>
      </c>
      <c r="R96" s="67">
        <v>5669.5653168142653</v>
      </c>
      <c r="S96" s="67">
        <v>5671.2375991768167</v>
      </c>
      <c r="T96" s="67">
        <v>5719.0430735436257</v>
      </c>
      <c r="U96" s="67">
        <v>8222.0448346208486</v>
      </c>
      <c r="V96" s="67">
        <v>8237.8106954148097</v>
      </c>
      <c r="W96" s="67">
        <v>9190.4033493107254</v>
      </c>
    </row>
    <row r="97" spans="2:23" ht="15.75" x14ac:dyDescent="0.25">
      <c r="B97" s="45" t="s">
        <v>17</v>
      </c>
      <c r="C97" s="46">
        <v>1455747.6523916181</v>
      </c>
      <c r="D97" s="67">
        <v>64354.058811661162</v>
      </c>
      <c r="E97" s="67">
        <v>65835.43489438924</v>
      </c>
      <c r="F97" s="67">
        <v>67035.622532992158</v>
      </c>
      <c r="G97" s="67">
        <v>68570.974263563723</v>
      </c>
      <c r="H97" s="67">
        <v>70233.930468640639</v>
      </c>
      <c r="I97" s="67">
        <v>70887.488550491194</v>
      </c>
      <c r="J97" s="67">
        <v>71506.958534284466</v>
      </c>
      <c r="K97" s="67">
        <v>71745.901271545648</v>
      </c>
      <c r="L97" s="67">
        <v>70860.186750981535</v>
      </c>
      <c r="M97" s="67">
        <v>71606.161132937166</v>
      </c>
      <c r="N97" s="67">
        <v>72511.773966308043</v>
      </c>
      <c r="O97" s="67">
        <v>74017.196440518514</v>
      </c>
      <c r="P97" s="67">
        <v>75536.795424809054</v>
      </c>
      <c r="Q97" s="67">
        <v>76200.129076824553</v>
      </c>
      <c r="R97" s="67">
        <v>77074.301189916674</v>
      </c>
      <c r="S97" s="67">
        <v>77642.347534261673</v>
      </c>
      <c r="T97" s="67">
        <v>77144.310717984859</v>
      </c>
      <c r="U97" s="67">
        <v>77090.769507177596</v>
      </c>
      <c r="V97" s="67">
        <v>77507.343659584658</v>
      </c>
      <c r="W97" s="67">
        <v>78385.967662745636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 - Errata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8CD20F8-A4DD-4ED6-807A-15CA9221F543}"/>
</file>

<file path=customXml/itemProps2.xml><?xml version="1.0" encoding="utf-8"?>
<ds:datastoreItem xmlns:ds="http://schemas.openxmlformats.org/officeDocument/2006/customXml" ds:itemID="{8C4A8C2D-D8E9-44D6-A5E6-DAB7B6BEA082}"/>
</file>

<file path=customXml/itemProps3.xml><?xml version="1.0" encoding="utf-8"?>
<ds:datastoreItem xmlns:ds="http://schemas.openxmlformats.org/officeDocument/2006/customXml" ds:itemID="{549605E8-64BB-42F6-98C2-F9350E42AA88}"/>
</file>

<file path=customXml/itemProps4.xml><?xml version="1.0" encoding="utf-8"?>
<ds:datastoreItem xmlns:ds="http://schemas.openxmlformats.org/officeDocument/2006/customXml" ds:itemID="{7C8A2792-9891-4901-BCE3-41BC9B7EC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Table 2</vt:lpstr>
      <vt:lpstr>JB 1&amp;2 Gas Conversion Economics</vt:lpstr>
      <vt:lpstr>Change in System Costs</vt:lpstr>
      <vt:lpstr>MM JB12 GC</vt:lpstr>
      <vt:lpstr>MM No GC</vt:lpstr>
      <vt:lpstr>MN JB12 GC</vt:lpstr>
      <vt:lpstr>MN No GC</vt:lpstr>
      <vt:lpstr>LN JB12 GC</vt:lpstr>
      <vt:lpstr>LN No GC</vt:lpstr>
      <vt:lpstr>HH JB12 GC</vt:lpstr>
      <vt:lpstr>HH No GC</vt:lpstr>
      <vt:lpstr>SCGHG JB12 GC</vt:lpstr>
      <vt:lpstr>SCGHG No GC</vt:lpstr>
      <vt:lpstr>Discount_Rate</vt:lpstr>
      <vt:lpstr>'JB 1&amp;2 Gas Conversion Economics'!Print_Area</vt:lpstr>
      <vt:lpstr>'JB 1&amp;2 Gas Conversion Economics'!Print_Titles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Rogala, Zachary (PacifiCorp)</cp:lastModifiedBy>
  <cp:lastPrinted>2023-03-15T18:56:44Z</cp:lastPrinted>
  <dcterms:created xsi:type="dcterms:W3CDTF">2019-01-09T20:26:02Z</dcterms:created>
  <dcterms:modified xsi:type="dcterms:W3CDTF">2023-04-04T03:46:32Z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