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5565" activeTab="0"/>
  </bookViews>
  <sheets>
    <sheet name="Staff Support Benchmarks" sheetId="1" r:id="rId1"/>
  </sheets>
  <definedNames>
    <definedName name="_xlnm.Print_Area" localSheetId="0">'Staff Support Benchmarks'!$A$1:$O$64</definedName>
  </definedNames>
  <calcPr fullCalcOnLoad="1"/>
</workbook>
</file>

<file path=xl/sharedStrings.xml><?xml version="1.0" encoding="utf-8"?>
<sst xmlns="http://schemas.openxmlformats.org/spreadsheetml/2006/main" count="69" uniqueCount="49">
  <si>
    <t>U.S.</t>
  </si>
  <si>
    <t>Vz WA</t>
  </si>
  <si>
    <t>AVG</t>
  </si>
  <si>
    <t>Current</t>
  </si>
  <si>
    <t>Proposed</t>
  </si>
  <si>
    <t>Staff Zone 5</t>
  </si>
  <si>
    <t>Residence</t>
  </si>
  <si>
    <t>Monthly Rate</t>
  </si>
  <si>
    <t>SLC</t>
  </si>
  <si>
    <t>Taxes - Flat</t>
  </si>
  <si>
    <t>Taxes - %</t>
  </si>
  <si>
    <t>Subtotal</t>
  </si>
  <si>
    <t>Business</t>
  </si>
  <si>
    <t>Support</t>
  </si>
  <si>
    <t>RESIDENCE BENCHMARK</t>
  </si>
  <si>
    <t>BUSINESS BENCHMARK</t>
  </si>
  <si>
    <t>Comparability Analysis</t>
  </si>
  <si>
    <t>Staff</t>
  </si>
  <si>
    <t>Recommended</t>
  </si>
  <si>
    <t>Benchmarks</t>
  </si>
  <si>
    <t>"FCC Reasonable Comparability Analysis"</t>
  </si>
  <si>
    <t>and "Staff Recommended Support Benchmark Determination"</t>
  </si>
  <si>
    <t>Page 1 of 1</t>
  </si>
  <si>
    <t>WORKPAPER FOR TAX DEVELOPMENT:</t>
  </si>
  <si>
    <t>Flat Taxes</t>
  </si>
  <si>
    <t>LNP</t>
  </si>
  <si>
    <t>USF</t>
  </si>
  <si>
    <t>WTAP</t>
  </si>
  <si>
    <t>TRS</t>
  </si>
  <si>
    <t>Other</t>
  </si>
  <si>
    <t>Revenue % Taxes</t>
  </si>
  <si>
    <t>TOTAL TAXES</t>
  </si>
  <si>
    <t>S.S.T.</t>
  </si>
  <si>
    <t>F.E.T.</t>
  </si>
  <si>
    <t>Municipal</t>
  </si>
  <si>
    <t>Residence:</t>
  </si>
  <si>
    <t>E-911</t>
  </si>
  <si>
    <t>FCC Ref Bk</t>
  </si>
  <si>
    <t>(A)</t>
  </si>
  <si>
    <t>(B)</t>
  </si>
  <si>
    <t>(C)</t>
  </si>
  <si>
    <t>(D)</t>
  </si>
  <si>
    <t>(E)</t>
  </si>
  <si>
    <t>(F)</t>
  </si>
  <si>
    <t>Witness:  Timothy W. Zawislak</t>
  </si>
  <si>
    <t>Docket No. UT-040788</t>
  </si>
  <si>
    <t>2stdDev (Ln10*1.38)</t>
  </si>
  <si>
    <t>138% (Ln18*1.38)</t>
  </si>
  <si>
    <t>Exhibit No. _____ (TWZ-24)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</si>
</sst>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4" fillId="0" borderId="0" xfId="0" applyNumberFormat="1" applyAlignment="1">
      <alignment/>
    </xf>
    <xf numFmtId="164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164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164" fontId="4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2.8515625" style="0" customWidth="1"/>
    <col min="3" max="3" width="2.7109375" style="0" customWidth="1"/>
    <col min="4" max="4" width="17.140625" style="0" customWidth="1"/>
    <col min="5" max="8" width="11.00390625" style="0" customWidth="1"/>
    <col min="9" max="9" width="2.7109375" style="0" customWidth="1"/>
    <col min="10" max="10" width="2.28125" style="0" customWidth="1"/>
    <col min="11" max="11" width="14.140625" style="0" customWidth="1"/>
  </cols>
  <sheetData>
    <row r="1" spans="12:14" ht="12.75">
      <c r="L1" s="31" t="s">
        <v>48</v>
      </c>
      <c r="M1" s="31"/>
      <c r="N1" s="31"/>
    </row>
    <row r="2" spans="1:14" ht="15">
      <c r="A2" s="22" t="s">
        <v>20</v>
      </c>
      <c r="L2" s="31" t="s">
        <v>44</v>
      </c>
      <c r="M2" s="31"/>
      <c r="N2" s="31"/>
    </row>
    <row r="3" spans="1:14" ht="15">
      <c r="A3" s="22" t="s">
        <v>21</v>
      </c>
      <c r="L3" s="31" t="s">
        <v>45</v>
      </c>
      <c r="M3" s="31"/>
      <c r="N3" s="31"/>
    </row>
    <row r="4" spans="3:14" ht="15">
      <c r="C4" s="22"/>
      <c r="L4" s="31" t="s">
        <v>22</v>
      </c>
      <c r="M4" s="31"/>
      <c r="N4" s="31"/>
    </row>
    <row r="5" spans="3:14" ht="15">
      <c r="C5" s="22"/>
      <c r="L5" s="18"/>
      <c r="M5" s="18"/>
      <c r="N5" s="18"/>
    </row>
    <row r="6" spans="4:11" ht="12.75">
      <c r="D6" s="11" t="s">
        <v>38</v>
      </c>
      <c r="E6" s="11" t="s">
        <v>39</v>
      </c>
      <c r="F6" s="11" t="s">
        <v>40</v>
      </c>
      <c r="G6" s="11" t="s">
        <v>41</v>
      </c>
      <c r="H6" s="11" t="s">
        <v>42</v>
      </c>
      <c r="K6" s="11" t="s">
        <v>43</v>
      </c>
    </row>
    <row r="8" spans="1:11" ht="12.75">
      <c r="A8" s="11">
        <v>1</v>
      </c>
      <c r="E8" s="32" t="s">
        <v>16</v>
      </c>
      <c r="F8" s="33"/>
      <c r="G8" s="33"/>
      <c r="H8" s="33"/>
      <c r="I8" s="17"/>
      <c r="K8" s="11" t="s">
        <v>17</v>
      </c>
    </row>
    <row r="9" spans="1:11" ht="12.75">
      <c r="A9" s="11">
        <v>2</v>
      </c>
      <c r="I9" s="12"/>
      <c r="K9" s="11" t="s">
        <v>18</v>
      </c>
    </row>
    <row r="10" spans="1:11" ht="12.75">
      <c r="A10" s="11">
        <v>3</v>
      </c>
      <c r="E10" s="4" t="s">
        <v>0</v>
      </c>
      <c r="F10" s="4" t="s">
        <v>1</v>
      </c>
      <c r="G10" s="4" t="s">
        <v>1</v>
      </c>
      <c r="H10" s="4" t="s">
        <v>1</v>
      </c>
      <c r="I10" s="13"/>
      <c r="K10" s="11" t="s">
        <v>13</v>
      </c>
    </row>
    <row r="11" spans="1:11" ht="12.75">
      <c r="A11" s="11">
        <v>4</v>
      </c>
      <c r="E11" s="4" t="s">
        <v>2</v>
      </c>
      <c r="F11" s="4" t="s">
        <v>3</v>
      </c>
      <c r="G11" s="4" t="s">
        <v>4</v>
      </c>
      <c r="H11" s="4" t="s">
        <v>5</v>
      </c>
      <c r="I11" s="13"/>
      <c r="K11" s="11" t="s">
        <v>19</v>
      </c>
    </row>
    <row r="12" spans="1:9" ht="13.5" thickBot="1">
      <c r="A12" s="11">
        <v>5</v>
      </c>
      <c r="C12" t="s">
        <v>6</v>
      </c>
      <c r="I12" s="12"/>
    </row>
    <row r="13" spans="1:14" ht="13.5" thickBot="1">
      <c r="A13" s="11">
        <v>6</v>
      </c>
      <c r="D13" t="s">
        <v>7</v>
      </c>
      <c r="E13" s="5">
        <v>14.57</v>
      </c>
      <c r="F13" s="5">
        <v>13</v>
      </c>
      <c r="G13" s="5">
        <f>13+9.8</f>
        <v>22.8</v>
      </c>
      <c r="H13" s="5">
        <v>21.63</v>
      </c>
      <c r="I13" s="14"/>
      <c r="J13" s="5"/>
      <c r="K13" s="8">
        <v>21.63</v>
      </c>
      <c r="L13" s="9" t="s">
        <v>14</v>
      </c>
      <c r="M13" s="9"/>
      <c r="N13" s="10"/>
    </row>
    <row r="14" spans="1:11" ht="12.75">
      <c r="A14" s="11">
        <v>7</v>
      </c>
      <c r="D14" t="s">
        <v>8</v>
      </c>
      <c r="E14" s="6">
        <v>5.91</v>
      </c>
      <c r="F14" s="6">
        <v>6.5</v>
      </c>
      <c r="G14" s="6">
        <v>6.5</v>
      </c>
      <c r="H14" s="6">
        <v>6.5</v>
      </c>
      <c r="I14" s="15"/>
      <c r="J14" s="6"/>
      <c r="K14" s="6">
        <v>6.5</v>
      </c>
    </row>
    <row r="15" spans="1:11" ht="12.75">
      <c r="A15" s="11">
        <v>8</v>
      </c>
      <c r="D15" t="s">
        <v>9</v>
      </c>
      <c r="E15" s="6">
        <v>2.964</v>
      </c>
      <c r="F15" s="6">
        <f>+F35</f>
        <v>4.08</v>
      </c>
      <c r="G15" s="6">
        <f>+G35</f>
        <v>4.08</v>
      </c>
      <c r="H15" s="6">
        <f>+H35</f>
        <v>4.08</v>
      </c>
      <c r="I15" s="15"/>
      <c r="J15" s="6"/>
      <c r="K15" s="6">
        <f>+K35</f>
        <v>4.08</v>
      </c>
    </row>
    <row r="16" spans="1:11" ht="12.75">
      <c r="A16" s="11">
        <v>9</v>
      </c>
      <c r="D16" t="s">
        <v>10</v>
      </c>
      <c r="E16" s="6">
        <f>0.09*E13</f>
        <v>1.3113</v>
      </c>
      <c r="F16" s="6">
        <f>+F42</f>
        <v>1.17</v>
      </c>
      <c r="G16" s="6">
        <f>+G42</f>
        <v>2.0519999999999996</v>
      </c>
      <c r="H16" s="6">
        <f>+H42</f>
        <v>1.9466999999999999</v>
      </c>
      <c r="I16" s="15"/>
      <c r="J16" s="6"/>
      <c r="K16" s="6">
        <f>+K42</f>
        <v>1.9466999999999999</v>
      </c>
    </row>
    <row r="17" spans="1:11" ht="12.75">
      <c r="A17" s="11">
        <v>10</v>
      </c>
      <c r="D17" t="s">
        <v>11</v>
      </c>
      <c r="E17" s="6">
        <f>SUM(E13:E16)</f>
        <v>24.7553</v>
      </c>
      <c r="F17" s="7">
        <f>SUM(F13:F16)</f>
        <v>24.75</v>
      </c>
      <c r="G17" s="7">
        <f>SUM(G13:G16)</f>
        <v>35.432</v>
      </c>
      <c r="H17" s="7">
        <f>SUM(H13:H16)</f>
        <v>34.1567</v>
      </c>
      <c r="I17" s="16"/>
      <c r="J17" s="5"/>
      <c r="K17" s="7">
        <f>SUM(K13:K16)</f>
        <v>34.1567</v>
      </c>
    </row>
    <row r="18" spans="1:11" ht="12.75">
      <c r="A18" s="11">
        <v>11</v>
      </c>
      <c r="D18" t="s">
        <v>46</v>
      </c>
      <c r="E18" s="7">
        <f>1.38*E17</f>
        <v>34.162313999999995</v>
      </c>
      <c r="F18" s="4" t="str">
        <f>IF(F17&lt;$E$18,"OK","Too High")</f>
        <v>OK</v>
      </c>
      <c r="G18" s="4" t="str">
        <f>IF(G17&lt;$E$18,"OK","Too High")</f>
        <v>Too High</v>
      </c>
      <c r="H18" s="4" t="str">
        <f>IF(H17&lt;$E$18,"OK","Too High")</f>
        <v>OK</v>
      </c>
      <c r="I18" s="13"/>
      <c r="K18" s="4"/>
    </row>
    <row r="19" spans="1:9" ht="12.75">
      <c r="A19" s="11">
        <v>12</v>
      </c>
      <c r="I19" s="12"/>
    </row>
    <row r="20" spans="1:9" ht="13.5" thickBot="1">
      <c r="A20" s="11">
        <v>13</v>
      </c>
      <c r="C20" t="s">
        <v>12</v>
      </c>
      <c r="I20" s="12"/>
    </row>
    <row r="21" spans="1:14" ht="13.5" thickBot="1">
      <c r="A21" s="11">
        <v>14</v>
      </c>
      <c r="D21" t="s">
        <v>7</v>
      </c>
      <c r="E21" s="5">
        <v>30.915</v>
      </c>
      <c r="F21" s="5">
        <v>29.7</v>
      </c>
      <c r="G21" s="5">
        <v>39.5</v>
      </c>
      <c r="H21" s="5">
        <v>39.5</v>
      </c>
      <c r="I21" s="14"/>
      <c r="J21" s="5"/>
      <c r="K21" s="8">
        <v>42.25641025641025</v>
      </c>
      <c r="L21" s="9" t="s">
        <v>15</v>
      </c>
      <c r="M21" s="9"/>
      <c r="N21" s="10"/>
    </row>
    <row r="22" spans="1:11" ht="12.75">
      <c r="A22" s="11">
        <v>15</v>
      </c>
      <c r="D22" t="s">
        <v>8</v>
      </c>
      <c r="E22" s="6">
        <v>5.745</v>
      </c>
      <c r="F22" s="6">
        <v>6.5</v>
      </c>
      <c r="G22" s="6">
        <v>6.5</v>
      </c>
      <c r="H22" s="6">
        <v>6.5</v>
      </c>
      <c r="I22" s="15"/>
      <c r="J22" s="6"/>
      <c r="K22" s="6">
        <v>6.5</v>
      </c>
    </row>
    <row r="23" spans="1:11" ht="12.75">
      <c r="A23" s="11">
        <v>16</v>
      </c>
      <c r="D23" t="s">
        <v>9</v>
      </c>
      <c r="E23" s="6">
        <v>2.965</v>
      </c>
      <c r="F23" s="6">
        <f>+F50</f>
        <v>2.83</v>
      </c>
      <c r="G23" s="6">
        <f>+G50</f>
        <v>2.83</v>
      </c>
      <c r="H23" s="6">
        <f>+H50</f>
        <v>2.83</v>
      </c>
      <c r="I23" s="15"/>
      <c r="J23" s="6"/>
      <c r="K23" s="6">
        <f>+K50</f>
        <v>2.83</v>
      </c>
    </row>
    <row r="24" spans="1:11" ht="12.75">
      <c r="A24" s="11">
        <v>17</v>
      </c>
      <c r="D24" t="s">
        <v>10</v>
      </c>
      <c r="E24" s="6">
        <f>5.92-2.96</f>
        <v>2.96</v>
      </c>
      <c r="F24" s="6">
        <f>+F57</f>
        <v>5.0489999999999995</v>
      </c>
      <c r="G24" s="6">
        <f>+G57</f>
        <v>6.715000000000001</v>
      </c>
      <c r="H24" s="6">
        <f>+H57</f>
        <v>6.715000000000001</v>
      </c>
      <c r="I24" s="15"/>
      <c r="J24" s="6"/>
      <c r="K24" s="6">
        <f>+K57</f>
        <v>7.183589743589742</v>
      </c>
    </row>
    <row r="25" spans="1:11" ht="12.75">
      <c r="A25" s="11">
        <v>18</v>
      </c>
      <c r="D25" t="s">
        <v>11</v>
      </c>
      <c r="E25" s="6">
        <f>SUM(E21:E24)</f>
        <v>42.585</v>
      </c>
      <c r="F25" s="7">
        <f>SUM(F21:F24)</f>
        <v>44.079</v>
      </c>
      <c r="G25" s="7">
        <f>SUM(G21:G24)</f>
        <v>55.545</v>
      </c>
      <c r="H25" s="7">
        <f>SUM(H21:H24)</f>
        <v>55.545</v>
      </c>
      <c r="I25" s="16"/>
      <c r="J25" s="5"/>
      <c r="K25" s="7">
        <f>SUM(K21:K24)</f>
        <v>58.76999999999999</v>
      </c>
    </row>
    <row r="26" spans="1:11" ht="12.75">
      <c r="A26" s="11">
        <v>19</v>
      </c>
      <c r="D26" t="s">
        <v>47</v>
      </c>
      <c r="E26" s="7">
        <f>1.38*E25</f>
        <v>58.7673</v>
      </c>
      <c r="F26" s="4" t="str">
        <f>IF(F25&lt;$E$26,"OK","Too High")</f>
        <v>OK</v>
      </c>
      <c r="G26" s="4" t="str">
        <f>IF(G25&lt;$E$26,"OK","Too High")</f>
        <v>OK</v>
      </c>
      <c r="H26" s="4" t="str">
        <f>IF(H25&lt;$E$26,"OK","Too High")</f>
        <v>OK</v>
      </c>
      <c r="I26" s="13"/>
      <c r="K26" s="4"/>
    </row>
    <row r="27" spans="1:11" ht="12.75">
      <c r="A27" s="11">
        <v>20</v>
      </c>
      <c r="E27" s="7"/>
      <c r="F27" s="4"/>
      <c r="G27" s="4"/>
      <c r="H27" s="4"/>
      <c r="I27" s="13"/>
      <c r="K27" s="4"/>
    </row>
    <row r="28" spans="1:9" ht="12.75">
      <c r="A28" s="11">
        <v>21</v>
      </c>
      <c r="E28" s="19"/>
      <c r="F28" s="20"/>
      <c r="G28" s="20"/>
      <c r="H28" s="20"/>
      <c r="I28" s="21"/>
    </row>
    <row r="29" ht="12.75">
      <c r="A29" s="11">
        <v>22</v>
      </c>
    </row>
    <row r="30" ht="12.75">
      <c r="A30" s="11">
        <v>23</v>
      </c>
    </row>
    <row r="31" spans="1:2" ht="12.75">
      <c r="A31" s="11">
        <v>24</v>
      </c>
      <c r="B31" t="s">
        <v>23</v>
      </c>
    </row>
    <row r="32" ht="12.75">
      <c r="A32" s="11">
        <v>25</v>
      </c>
    </row>
    <row r="33" spans="1:6" ht="12.75">
      <c r="A33" s="11">
        <v>26</v>
      </c>
      <c r="F33" s="25" t="s">
        <v>37</v>
      </c>
    </row>
    <row r="34" spans="1:3" ht="12.75">
      <c r="A34" s="11">
        <v>27</v>
      </c>
      <c r="C34" t="s">
        <v>35</v>
      </c>
    </row>
    <row r="35" spans="1:11" ht="12.75">
      <c r="A35" s="11">
        <v>28</v>
      </c>
      <c r="D35" t="s">
        <v>24</v>
      </c>
      <c r="E35" s="1"/>
      <c r="F35" s="25">
        <f>SUM(F36:F41)</f>
        <v>4.08</v>
      </c>
      <c r="G35" s="1">
        <f>SUM(G36:G41)</f>
        <v>4.08</v>
      </c>
      <c r="H35" s="1">
        <f>SUM(H36:H41)</f>
        <v>4.08</v>
      </c>
      <c r="K35" s="1">
        <f>SUM(K36:K41)</f>
        <v>4.08</v>
      </c>
    </row>
    <row r="36" spans="1:11" ht="12.75">
      <c r="A36" s="11">
        <v>29</v>
      </c>
      <c r="D36" s="18" t="s">
        <v>25</v>
      </c>
      <c r="E36" s="6"/>
      <c r="F36" s="26">
        <v>0.36</v>
      </c>
      <c r="G36" s="6">
        <v>0.36</v>
      </c>
      <c r="H36" s="6">
        <v>0.36</v>
      </c>
      <c r="K36" s="6">
        <v>0.36</v>
      </c>
    </row>
    <row r="37" spans="1:11" ht="12.75">
      <c r="A37" s="11">
        <v>30</v>
      </c>
      <c r="D37" s="18" t="s">
        <v>26</v>
      </c>
      <c r="E37" s="6"/>
      <c r="F37" s="26">
        <v>0.64</v>
      </c>
      <c r="G37" s="6">
        <v>0.64</v>
      </c>
      <c r="H37" s="6">
        <v>0.64</v>
      </c>
      <c r="K37" s="6">
        <v>0.64</v>
      </c>
    </row>
    <row r="38" spans="1:11" ht="12.75">
      <c r="A38" s="11">
        <v>31</v>
      </c>
      <c r="D38" s="18" t="s">
        <v>36</v>
      </c>
      <c r="E38" s="6"/>
      <c r="F38" s="26">
        <v>0.7</v>
      </c>
      <c r="G38" s="6">
        <v>0.7</v>
      </c>
      <c r="H38" s="6">
        <v>0.7</v>
      </c>
      <c r="K38" s="6">
        <v>0.7</v>
      </c>
    </row>
    <row r="39" spans="1:11" ht="12.75">
      <c r="A39" s="11">
        <v>32</v>
      </c>
      <c r="D39" s="18" t="s">
        <v>27</v>
      </c>
      <c r="E39" s="6"/>
      <c r="F39" s="26">
        <v>0.13</v>
      </c>
      <c r="G39" s="6">
        <v>0.13</v>
      </c>
      <c r="H39" s="6">
        <v>0.13</v>
      </c>
      <c r="K39" s="6">
        <v>0.13</v>
      </c>
    </row>
    <row r="40" spans="1:11" ht="12.75">
      <c r="A40" s="11">
        <v>33</v>
      </c>
      <c r="D40" s="18" t="s">
        <v>28</v>
      </c>
      <c r="E40" s="6"/>
      <c r="F40" s="26">
        <v>0.14</v>
      </c>
      <c r="G40" s="6">
        <v>0.14</v>
      </c>
      <c r="H40" s="6">
        <v>0.14</v>
      </c>
      <c r="K40" s="6">
        <v>0.14</v>
      </c>
    </row>
    <row r="41" spans="1:11" ht="12.75">
      <c r="A41" s="11">
        <v>34</v>
      </c>
      <c r="D41" s="18" t="s">
        <v>29</v>
      </c>
      <c r="F41" s="27">
        <f>4.08-1.97</f>
        <v>2.1100000000000003</v>
      </c>
      <c r="G41">
        <f>4.08-1.97</f>
        <v>2.1100000000000003</v>
      </c>
      <c r="H41">
        <f>4.08-1.97</f>
        <v>2.1100000000000003</v>
      </c>
      <c r="K41">
        <f>4.08-1.97</f>
        <v>2.1100000000000003</v>
      </c>
    </row>
    <row r="42" spans="1:11" ht="12.75">
      <c r="A42" s="11">
        <v>35</v>
      </c>
      <c r="D42" s="2" t="s">
        <v>30</v>
      </c>
      <c r="F42" s="25">
        <f>SUM(F43:F45)</f>
        <v>1.17</v>
      </c>
      <c r="G42" s="1">
        <f>SUM(G43:G45)</f>
        <v>2.0519999999999996</v>
      </c>
      <c r="H42" s="1">
        <f>SUM(H43:H45)</f>
        <v>1.9466999999999999</v>
      </c>
      <c r="K42" s="1">
        <f>SUM(K43:K45)</f>
        <v>1.9466999999999999</v>
      </c>
    </row>
    <row r="43" spans="1:11" ht="12.75">
      <c r="A43" s="11">
        <v>36</v>
      </c>
      <c r="D43" s="18" t="s">
        <v>33</v>
      </c>
      <c r="F43" s="26">
        <f>0.03*F13</f>
        <v>0.39</v>
      </c>
      <c r="G43" s="6">
        <f>0.03*G13</f>
        <v>0.6839999999999999</v>
      </c>
      <c r="H43" s="6">
        <f>0.03*H13</f>
        <v>0.6488999999999999</v>
      </c>
      <c r="K43" s="6">
        <f>0.03*K13</f>
        <v>0.6488999999999999</v>
      </c>
    </row>
    <row r="44" spans="1:11" ht="12.75">
      <c r="A44" s="11">
        <v>37</v>
      </c>
      <c r="D44" s="18" t="s">
        <v>32</v>
      </c>
      <c r="F44" s="26">
        <f>0*F13</f>
        <v>0</v>
      </c>
      <c r="G44" s="6">
        <f>0*G13</f>
        <v>0</v>
      </c>
      <c r="H44" s="6">
        <f>0*H13</f>
        <v>0</v>
      </c>
      <c r="K44" s="6">
        <f>0*K13</f>
        <v>0</v>
      </c>
    </row>
    <row r="45" spans="1:11" ht="12.75">
      <c r="A45" s="11">
        <v>38</v>
      </c>
      <c r="D45" s="18" t="s">
        <v>34</v>
      </c>
      <c r="F45" s="28">
        <f>0.06*F13</f>
        <v>0.78</v>
      </c>
      <c r="G45" s="3">
        <f>0.06*G13</f>
        <v>1.3679999999999999</v>
      </c>
      <c r="H45" s="3">
        <f>0.06*H13</f>
        <v>1.2977999999999998</v>
      </c>
      <c r="K45" s="3">
        <f>0.06*K13</f>
        <v>1.2977999999999998</v>
      </c>
    </row>
    <row r="46" spans="1:11" ht="12.75">
      <c r="A46" s="11">
        <v>39</v>
      </c>
      <c r="D46" s="18"/>
      <c r="F46" s="29"/>
      <c r="G46" s="24"/>
      <c r="H46" s="24"/>
      <c r="K46" s="24"/>
    </row>
    <row r="47" spans="1:11" ht="13.5" thickBot="1">
      <c r="A47" s="11">
        <v>40</v>
      </c>
      <c r="D47" t="s">
        <v>31</v>
      </c>
      <c r="F47" s="30">
        <f>+F35+F42</f>
        <v>5.25</v>
      </c>
      <c r="G47" s="23">
        <f>+G35+G42</f>
        <v>6.132</v>
      </c>
      <c r="H47" s="23">
        <f>+H35+H42</f>
        <v>6.0267</v>
      </c>
      <c r="K47" s="23">
        <f>+K35+K42</f>
        <v>6.0267</v>
      </c>
    </row>
    <row r="48" spans="1:6" ht="13.5" thickTop="1">
      <c r="A48" s="11">
        <v>41</v>
      </c>
      <c r="F48" s="27"/>
    </row>
    <row r="49" spans="1:6" ht="12.75">
      <c r="A49" s="11">
        <v>42</v>
      </c>
      <c r="C49" t="s">
        <v>35</v>
      </c>
      <c r="F49" s="27"/>
    </row>
    <row r="50" spans="1:11" ht="12.75">
      <c r="A50" s="11">
        <v>43</v>
      </c>
      <c r="D50" t="s">
        <v>24</v>
      </c>
      <c r="E50" s="1"/>
      <c r="F50" s="25">
        <f>SUM(F51:F56)</f>
        <v>2.83</v>
      </c>
      <c r="G50" s="1">
        <f>SUM(G51:G56)</f>
        <v>2.83</v>
      </c>
      <c r="H50" s="1">
        <f>SUM(H51:H56)</f>
        <v>2.83</v>
      </c>
      <c r="K50" s="1">
        <f>SUM(K51:K56)</f>
        <v>2.83</v>
      </c>
    </row>
    <row r="51" spans="1:11" ht="12.75">
      <c r="A51" s="11">
        <v>44</v>
      </c>
      <c r="D51" s="18" t="s">
        <v>25</v>
      </c>
      <c r="E51" s="6"/>
      <c r="F51" s="26">
        <v>0.36</v>
      </c>
      <c r="G51" s="6">
        <v>0.36</v>
      </c>
      <c r="H51" s="6">
        <v>0.36</v>
      </c>
      <c r="K51" s="6">
        <v>0.36</v>
      </c>
    </row>
    <row r="52" spans="1:11" ht="12.75">
      <c r="A52" s="11">
        <v>45</v>
      </c>
      <c r="D52" s="18" t="s">
        <v>26</v>
      </c>
      <c r="E52" s="6"/>
      <c r="F52" s="26">
        <v>0.64</v>
      </c>
      <c r="G52" s="6">
        <v>0.64</v>
      </c>
      <c r="H52" s="6">
        <v>0.64</v>
      </c>
      <c r="K52" s="6">
        <v>0.64</v>
      </c>
    </row>
    <row r="53" spans="1:11" ht="12.75">
      <c r="A53" s="11">
        <v>46</v>
      </c>
      <c r="D53" s="18" t="s">
        <v>36</v>
      </c>
      <c r="E53" s="6"/>
      <c r="F53" s="26">
        <v>0.7</v>
      </c>
      <c r="G53" s="6">
        <v>0.7</v>
      </c>
      <c r="H53" s="6">
        <v>0.7</v>
      </c>
      <c r="K53" s="6">
        <v>0.7</v>
      </c>
    </row>
    <row r="54" spans="1:11" ht="12.75">
      <c r="A54" s="11">
        <v>47</v>
      </c>
      <c r="D54" s="18" t="s">
        <v>27</v>
      </c>
      <c r="E54" s="6"/>
      <c r="F54" s="26">
        <v>0.13</v>
      </c>
      <c r="G54" s="6">
        <v>0.13</v>
      </c>
      <c r="H54" s="6">
        <v>0.13</v>
      </c>
      <c r="K54" s="6">
        <v>0.13</v>
      </c>
    </row>
    <row r="55" spans="1:11" ht="12.75">
      <c r="A55" s="11">
        <v>48</v>
      </c>
      <c r="D55" s="18" t="s">
        <v>28</v>
      </c>
      <c r="E55" s="6"/>
      <c r="F55" s="26">
        <v>0.14</v>
      </c>
      <c r="G55" s="6">
        <v>0.14</v>
      </c>
      <c r="H55" s="6">
        <v>0.14</v>
      </c>
      <c r="K55" s="6">
        <v>0.14</v>
      </c>
    </row>
    <row r="56" spans="1:11" ht="12.75">
      <c r="A56" s="11">
        <v>49</v>
      </c>
      <c r="D56" s="18" t="s">
        <v>29</v>
      </c>
      <c r="F56" s="27">
        <f>2.83-1.97</f>
        <v>0.8600000000000001</v>
      </c>
      <c r="G56">
        <f>2.83-1.97</f>
        <v>0.8600000000000001</v>
      </c>
      <c r="H56">
        <f>2.83-1.97</f>
        <v>0.8600000000000001</v>
      </c>
      <c r="K56">
        <f>2.83-1.97</f>
        <v>0.8600000000000001</v>
      </c>
    </row>
    <row r="57" spans="1:11" ht="12.75">
      <c r="A57" s="11">
        <v>50</v>
      </c>
      <c r="D57" s="2" t="s">
        <v>30</v>
      </c>
      <c r="F57" s="25">
        <f>SUM(F58:F60)</f>
        <v>5.0489999999999995</v>
      </c>
      <c r="G57" s="1">
        <f>SUM(G58:G60)</f>
        <v>6.715000000000001</v>
      </c>
      <c r="H57" s="1">
        <f>SUM(H58:H60)</f>
        <v>6.715000000000001</v>
      </c>
      <c r="K57" s="1">
        <f>SUM(K58:K60)</f>
        <v>7.183589743589742</v>
      </c>
    </row>
    <row r="58" spans="1:11" ht="12.75">
      <c r="A58" s="11">
        <v>51</v>
      </c>
      <c r="D58" s="18" t="s">
        <v>33</v>
      </c>
      <c r="F58" s="26">
        <f>0.03*F21</f>
        <v>0.8909999999999999</v>
      </c>
      <c r="G58" s="6">
        <f>0.03*G21</f>
        <v>1.185</v>
      </c>
      <c r="H58" s="6">
        <f>0.03*H21</f>
        <v>1.185</v>
      </c>
      <c r="K58" s="6">
        <f>0.03*K21</f>
        <v>1.2676923076923075</v>
      </c>
    </row>
    <row r="59" spans="1:11" ht="12.75">
      <c r="A59" s="11">
        <v>52</v>
      </c>
      <c r="D59" s="18" t="s">
        <v>32</v>
      </c>
      <c r="F59" s="26">
        <f>0.08*F21</f>
        <v>2.376</v>
      </c>
      <c r="G59" s="6">
        <f>0.08*G21</f>
        <v>3.16</v>
      </c>
      <c r="H59" s="6">
        <f>0.08*H21</f>
        <v>3.16</v>
      </c>
      <c r="K59" s="6">
        <f>0.08*K21</f>
        <v>3.38051282051282</v>
      </c>
    </row>
    <row r="60" spans="1:11" ht="12.75">
      <c r="A60" s="11">
        <v>53</v>
      </c>
      <c r="D60" s="18" t="s">
        <v>34</v>
      </c>
      <c r="F60" s="28">
        <f>0.06*F21</f>
        <v>1.7819999999999998</v>
      </c>
      <c r="G60" s="3">
        <f>0.06*G21</f>
        <v>2.37</v>
      </c>
      <c r="H60" s="3">
        <f>0.06*H21</f>
        <v>2.37</v>
      </c>
      <c r="K60" s="3">
        <f>0.06*K21</f>
        <v>2.535384615384615</v>
      </c>
    </row>
    <row r="61" spans="1:11" ht="12.75">
      <c r="A61" s="11">
        <v>54</v>
      </c>
      <c r="D61" s="18"/>
      <c r="F61" s="29"/>
      <c r="G61" s="24"/>
      <c r="H61" s="24"/>
      <c r="K61" s="24"/>
    </row>
    <row r="62" spans="1:11" ht="13.5" thickBot="1">
      <c r="A62" s="11">
        <v>55</v>
      </c>
      <c r="D62" t="s">
        <v>31</v>
      </c>
      <c r="F62" s="30">
        <f>+F50+F57</f>
        <v>7.879</v>
      </c>
      <c r="G62" s="23">
        <f>+G50+G57</f>
        <v>9.545000000000002</v>
      </c>
      <c r="H62" s="23">
        <f>+H50+H57</f>
        <v>9.545000000000002</v>
      </c>
      <c r="K62" s="23">
        <f>+K50+K57</f>
        <v>10.013589743589742</v>
      </c>
    </row>
    <row r="63" spans="6:11" ht="13.5" thickTop="1">
      <c r="F63" s="26"/>
      <c r="G63" s="6"/>
      <c r="H63" s="6"/>
      <c r="I63" s="6"/>
      <c r="J63" s="6"/>
      <c r="K63" s="6"/>
    </row>
  </sheetData>
  <mergeCells count="5">
    <mergeCell ref="L1:N1"/>
    <mergeCell ref="E8:H8"/>
    <mergeCell ref="L2:N2"/>
    <mergeCell ref="L3:N3"/>
    <mergeCell ref="L4:N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Zawislak</cp:lastModifiedBy>
  <cp:lastPrinted>2004-12-14T17:23:06Z</cp:lastPrinted>
  <dcterms:created xsi:type="dcterms:W3CDTF">2004-12-14T16:42:55Z</dcterms:created>
  <dcterms:modified xsi:type="dcterms:W3CDTF">2004-12-15T00:09:44Z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2004-12-17T00:00:00Z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