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33000" yWindow="870" windowWidth="24170" windowHeight="13410"/>
  </bookViews>
  <sheets>
    <sheet name="ERM data" sheetId="1" r:id="rId1"/>
  </sheets>
  <definedNames>
    <definedName name="_xlchart.v1.0" hidden="1">'ERM data'!$B$2:$B$20</definedName>
    <definedName name="_xlchart.v1.1" hidden="1">'ERM data'!$E$2:$E$20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8" i="1"/>
  <c r="F19" i="1"/>
  <c r="F20" i="1"/>
  <c r="F2" i="1"/>
  <c r="D22" i="1"/>
  <c r="C22" i="1"/>
  <c r="E4" i="1" l="1"/>
  <c r="E5" i="1"/>
  <c r="E6" i="1"/>
  <c r="E7" i="1"/>
  <c r="E8" i="1"/>
  <c r="E9" i="1"/>
  <c r="E10" i="1"/>
  <c r="E12" i="1"/>
  <c r="E13" i="1"/>
  <c r="E15" i="1"/>
  <c r="E16" i="1"/>
  <c r="E17" i="1"/>
  <c r="F17" i="1" s="1"/>
  <c r="E18" i="1"/>
  <c r="E20" i="1"/>
  <c r="E2" i="1"/>
  <c r="K19" i="1" l="1"/>
  <c r="K16" i="1"/>
  <c r="K20" i="1"/>
  <c r="K17" i="1"/>
  <c r="K18" i="1"/>
  <c r="F16" i="1"/>
  <c r="E22" i="1"/>
  <c r="C23" i="1" l="1"/>
  <c r="D23" i="1"/>
</calcChain>
</file>

<file path=xl/sharedStrings.xml><?xml version="1.0" encoding="utf-8"?>
<sst xmlns="http://schemas.openxmlformats.org/spreadsheetml/2006/main" count="11" uniqueCount="11">
  <si>
    <t>Actual</t>
  </si>
  <si>
    <t>Authorized</t>
  </si>
  <si>
    <t>Delta</t>
  </si>
  <si>
    <t>total</t>
  </si>
  <si>
    <t>sources:</t>
  </si>
  <si>
    <t xml:space="preserve"> 2003-2022, Staff DR 34</t>
  </si>
  <si>
    <t>diff as % of</t>
  </si>
  <si>
    <t>ERM suspended in 2010</t>
  </si>
  <si>
    <t>%</t>
  </si>
  <si>
    <t>Year</t>
  </si>
  <si>
    <t>Cumulative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</si>
</sst>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%"/>
  </numFmts>
  <fonts count="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5" fontId="0" fillId="0" borderId="0" xfId="2" applyNumberFormat="1" applyFont="1"/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E8744322-A8EB-4280-AFC7-B19DCF0F6FE5}"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title>
          <cx:tx>
            <cx:txData>
              <cx:v>Cumulative  Shortfall ($ M)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1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ptos Narrow" panose="02110004020202020204"/>
                </a:rPr>
                <a:t>Cumulative  Shortfall ($ M)</a:t>
              </a:r>
            </a:p>
          </cx:txPr>
        </cx:title>
        <cx:majorGridlines/>
        <cx:tickLabels/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Aptos Narrow" panose="0211000402020202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36194</xdr:rowOff>
    </xdr:from>
    <xdr:to>
      <xdr:col>14</xdr:col>
      <xdr:colOff>348615</xdr:colOff>
      <xdr:row>54</xdr:row>
      <xdr:rowOff>135254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6442AF97-E7EE-39B3-21C9-742C125388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abSelected="1" topLeftCell="A31" workbookViewId="0">
      <selection activeCell="N19" sqref="N19"/>
    </sheetView>
  </sheetViews>
  <sheetFormatPr defaultRowHeight="14"/>
  <cols>
    <col min="4" max="4" width="10.08203125" bestFit="1" customWidth="1"/>
    <col min="5" max="6" width="13.9140625" bestFit="1" customWidth="1"/>
  </cols>
  <sheetData>
    <row r="1" spans="2:11">
      <c r="B1" t="s">
        <v>9</v>
      </c>
      <c r="C1" t="s">
        <v>0</v>
      </c>
      <c r="D1" t="s">
        <v>1</v>
      </c>
      <c r="E1" t="s">
        <v>2</v>
      </c>
      <c r="F1" t="s">
        <v>8</v>
      </c>
      <c r="G1" t="s">
        <v>4</v>
      </c>
      <c r="H1" t="s">
        <v>5</v>
      </c>
      <c r="K1" t="s">
        <v>10</v>
      </c>
    </row>
    <row r="2" spans="2:11">
      <c r="B2">
        <v>2003</v>
      </c>
      <c r="C2" s="1">
        <v>77.5</v>
      </c>
      <c r="D2" s="1">
        <v>43.7</v>
      </c>
      <c r="E2" s="1">
        <f>C2-D2</f>
        <v>33.799999999999997</v>
      </c>
      <c r="F2" s="2">
        <f>E2/D2</f>
        <v>0.77345537757437055</v>
      </c>
      <c r="K2" s="1">
        <f>SUM(E$2:E2)</f>
        <v>33.799999999999997</v>
      </c>
    </row>
    <row r="3" spans="2:11">
      <c r="B3">
        <v>2004</v>
      </c>
      <c r="C3" s="1">
        <v>64.3</v>
      </c>
      <c r="D3" s="1">
        <v>43.7</v>
      </c>
      <c r="E3" s="1">
        <v>20.7</v>
      </c>
      <c r="F3" s="2">
        <f t="shared" ref="F3:F20" si="0">E3/D3</f>
        <v>0.47368421052631576</v>
      </c>
      <c r="H3" t="s">
        <v>7</v>
      </c>
      <c r="K3" s="1">
        <f>SUM(E$2:E3)</f>
        <v>54.5</v>
      </c>
    </row>
    <row r="4" spans="2:11">
      <c r="B4">
        <v>2005</v>
      </c>
      <c r="C4" s="1">
        <v>57.3</v>
      </c>
      <c r="D4" s="1">
        <v>43.7</v>
      </c>
      <c r="E4" s="1">
        <f t="shared" ref="E4:E20" si="1">C4-D4</f>
        <v>13.599999999999994</v>
      </c>
      <c r="F4" s="2">
        <f t="shared" si="0"/>
        <v>0.31121281464530876</v>
      </c>
      <c r="K4" s="1">
        <f>SUM(E$2:E4)</f>
        <v>68.099999999999994</v>
      </c>
    </row>
    <row r="5" spans="2:11">
      <c r="B5">
        <v>2006</v>
      </c>
      <c r="C5" s="1">
        <v>67.8</v>
      </c>
      <c r="D5" s="1">
        <v>70.400000000000006</v>
      </c>
      <c r="E5" s="1">
        <f t="shared" si="1"/>
        <v>-2.6000000000000085</v>
      </c>
      <c r="F5" s="2">
        <f t="shared" si="0"/>
        <v>-3.6931818181818302E-2</v>
      </c>
      <c r="K5" s="1">
        <f>SUM(E$2:E5)</f>
        <v>65.499999999999986</v>
      </c>
    </row>
    <row r="6" spans="2:11">
      <c r="B6">
        <v>2007</v>
      </c>
      <c r="C6" s="1">
        <v>95.2</v>
      </c>
      <c r="D6" s="1">
        <v>70.400000000000006</v>
      </c>
      <c r="E6" s="1">
        <f t="shared" si="1"/>
        <v>24.799999999999997</v>
      </c>
      <c r="F6" s="2">
        <f t="shared" si="0"/>
        <v>0.35227272727272718</v>
      </c>
      <c r="K6" s="1">
        <f>SUM(E$2:E6)</f>
        <v>90.299999999999983</v>
      </c>
    </row>
    <row r="7" spans="2:11">
      <c r="B7">
        <v>2008</v>
      </c>
      <c r="C7" s="1">
        <v>122.2</v>
      </c>
      <c r="D7" s="1">
        <v>107.7</v>
      </c>
      <c r="E7" s="1">
        <f t="shared" si="1"/>
        <v>14.5</v>
      </c>
      <c r="F7" s="2">
        <f t="shared" si="0"/>
        <v>0.13463324048282266</v>
      </c>
      <c r="K7" s="1">
        <f>SUM(E$2:E7)</f>
        <v>104.79999999999998</v>
      </c>
    </row>
    <row r="8" spans="2:11">
      <c r="B8">
        <v>2009</v>
      </c>
      <c r="C8" s="1">
        <v>119.6</v>
      </c>
      <c r="D8" s="1">
        <v>122.6</v>
      </c>
      <c r="E8" s="1">
        <f t="shared" si="1"/>
        <v>-3</v>
      </c>
      <c r="F8" s="2">
        <f t="shared" si="0"/>
        <v>-2.4469820554649267E-2</v>
      </c>
      <c r="K8" s="1">
        <f>SUM(E$2:E8)</f>
        <v>101.79999999999998</v>
      </c>
    </row>
    <row r="9" spans="2:11">
      <c r="B9">
        <v>2011</v>
      </c>
      <c r="C9" s="1">
        <v>101.7</v>
      </c>
      <c r="D9" s="1">
        <v>120.9</v>
      </c>
      <c r="E9" s="1">
        <f t="shared" si="1"/>
        <v>-19.200000000000003</v>
      </c>
      <c r="F9" s="2">
        <f t="shared" si="0"/>
        <v>-0.15880893300248142</v>
      </c>
      <c r="K9" s="1">
        <f>SUM(E$2:E9)</f>
        <v>82.59999999999998</v>
      </c>
    </row>
    <row r="10" spans="2:11">
      <c r="B10">
        <v>2012</v>
      </c>
      <c r="C10" s="1">
        <v>114.2</v>
      </c>
      <c r="D10" s="1">
        <v>128.9</v>
      </c>
      <c r="E10" s="1">
        <f t="shared" si="1"/>
        <v>-14.700000000000003</v>
      </c>
      <c r="F10" s="2">
        <f t="shared" si="0"/>
        <v>-0.11404189294026379</v>
      </c>
      <c r="K10" s="1">
        <f>SUM(E$2:E10)</f>
        <v>67.899999999999977</v>
      </c>
    </row>
    <row r="11" spans="2:11">
      <c r="B11">
        <v>2013</v>
      </c>
      <c r="C11" s="1">
        <v>123.3</v>
      </c>
      <c r="D11" s="1">
        <v>118.2</v>
      </c>
      <c r="E11" s="1">
        <v>5</v>
      </c>
      <c r="F11" s="2">
        <f t="shared" si="0"/>
        <v>4.2301184433164128E-2</v>
      </c>
      <c r="K11" s="1">
        <f>SUM(E$2:E11)</f>
        <v>72.899999999999977</v>
      </c>
    </row>
    <row r="12" spans="2:11">
      <c r="B12">
        <v>2014</v>
      </c>
      <c r="C12" s="1">
        <v>108.7</v>
      </c>
      <c r="D12" s="1">
        <v>118.2</v>
      </c>
      <c r="E12" s="1">
        <f t="shared" si="1"/>
        <v>-9.5</v>
      </c>
      <c r="F12" s="2">
        <f t="shared" si="0"/>
        <v>-8.037225042301184E-2</v>
      </c>
      <c r="K12" s="1">
        <f>SUM(E$2:E12)</f>
        <v>63.399999999999977</v>
      </c>
    </row>
    <row r="13" spans="2:11">
      <c r="B13">
        <v>2015</v>
      </c>
      <c r="C13" s="1">
        <v>96.2</v>
      </c>
      <c r="D13" s="1">
        <v>113.8</v>
      </c>
      <c r="E13" s="1">
        <f t="shared" si="1"/>
        <v>-17.599999999999994</v>
      </c>
      <c r="F13" s="2">
        <f t="shared" si="0"/>
        <v>-0.15465729349736376</v>
      </c>
      <c r="K13" s="1">
        <f>SUM(E$2:E13)</f>
        <v>45.799999999999983</v>
      </c>
    </row>
    <row r="14" spans="2:11">
      <c r="B14">
        <v>2016</v>
      </c>
      <c r="C14" s="1">
        <v>81.3</v>
      </c>
      <c r="D14" s="1">
        <v>89.8</v>
      </c>
      <c r="E14" s="1">
        <v>-8.4</v>
      </c>
      <c r="F14" s="2">
        <f t="shared" si="0"/>
        <v>-9.3541202672605794E-2</v>
      </c>
      <c r="K14" s="1">
        <f>SUM(E$2:E14)</f>
        <v>37.399999999999984</v>
      </c>
    </row>
    <row r="15" spans="2:11">
      <c r="B15">
        <v>2017</v>
      </c>
      <c r="C15" s="1">
        <v>82.3</v>
      </c>
      <c r="D15" s="1">
        <v>88.5</v>
      </c>
      <c r="E15" s="1">
        <f t="shared" si="1"/>
        <v>-6.2000000000000028</v>
      </c>
      <c r="F15" s="2">
        <f t="shared" si="0"/>
        <v>-7.0056497175141272E-2</v>
      </c>
      <c r="K15" s="1">
        <f>SUM(E$2:E15)</f>
        <v>31.199999999999982</v>
      </c>
    </row>
    <row r="16" spans="2:11">
      <c r="B16">
        <v>2018</v>
      </c>
      <c r="C16" s="1">
        <v>82</v>
      </c>
      <c r="D16" s="1">
        <v>97.6</v>
      </c>
      <c r="E16" s="1">
        <f t="shared" si="1"/>
        <v>-15.599999999999994</v>
      </c>
      <c r="F16" s="2">
        <f t="shared" si="0"/>
        <v>-0.15983606557377045</v>
      </c>
      <c r="K16" s="1">
        <f>SUM(E$2:E16)</f>
        <v>15.599999999999987</v>
      </c>
    </row>
    <row r="17" spans="2:26">
      <c r="B17">
        <v>2019</v>
      </c>
      <c r="C17" s="1">
        <v>97</v>
      </c>
      <c r="D17" s="1">
        <v>102.5</v>
      </c>
      <c r="E17" s="1">
        <f t="shared" si="1"/>
        <v>-5.5</v>
      </c>
      <c r="F17" s="2">
        <f t="shared" si="0"/>
        <v>-5.3658536585365853E-2</v>
      </c>
      <c r="K17" s="1">
        <f>SUM(E$2:E17)</f>
        <v>10.099999999999987</v>
      </c>
    </row>
    <row r="18" spans="2:26">
      <c r="B18">
        <v>2020</v>
      </c>
      <c r="C18" s="1">
        <v>85</v>
      </c>
      <c r="D18" s="1">
        <v>102.5</v>
      </c>
      <c r="E18" s="1">
        <f t="shared" si="1"/>
        <v>-17.5</v>
      </c>
      <c r="F18" s="2">
        <f t="shared" si="0"/>
        <v>-0.17073170731707318</v>
      </c>
      <c r="K18" s="1">
        <f>SUM(E$2:E18)</f>
        <v>-7.4000000000000128</v>
      </c>
    </row>
    <row r="19" spans="2:26">
      <c r="B19">
        <v>2021</v>
      </c>
      <c r="C19" s="1">
        <v>112.3</v>
      </c>
      <c r="D19" s="1">
        <v>96</v>
      </c>
      <c r="E19" s="1">
        <v>16.399999999999999</v>
      </c>
      <c r="F19" s="2">
        <f t="shared" si="0"/>
        <v>0.17083333333333331</v>
      </c>
      <c r="K19" s="1">
        <f>SUM(E$2:E19)</f>
        <v>8.9999999999999858</v>
      </c>
    </row>
    <row r="20" spans="2:26">
      <c r="B20">
        <v>2022</v>
      </c>
      <c r="C20" s="1">
        <v>121.1</v>
      </c>
      <c r="D20" s="1">
        <v>72.3</v>
      </c>
      <c r="E20" s="1">
        <f t="shared" si="1"/>
        <v>48.8</v>
      </c>
      <c r="F20" s="2">
        <f t="shared" si="0"/>
        <v>0.67496542185338859</v>
      </c>
      <c r="K20" s="1">
        <f>SUM(E$2:E20)</f>
        <v>57.799999999999983</v>
      </c>
      <c r="Z20" s="1"/>
    </row>
    <row r="22" spans="2:26">
      <c r="B22" t="s">
        <v>3</v>
      </c>
      <c r="C22" s="1">
        <f>SUM(C2:C20)</f>
        <v>1808.9999999999998</v>
      </c>
      <c r="D22" s="1">
        <f>SUM(D2:D20)</f>
        <v>1751.3999999999999</v>
      </c>
      <c r="E22" s="1">
        <f>SUM(E2:E20)</f>
        <v>57.799999999999983</v>
      </c>
    </row>
    <row r="23" spans="2:26">
      <c r="B23" t="s">
        <v>6</v>
      </c>
      <c r="C23" s="2">
        <f>$E22/C22</f>
        <v>3.1951354339414033E-2</v>
      </c>
      <c r="D23" s="2">
        <f>$E22/D22</f>
        <v>3.300216969281717E-2</v>
      </c>
    </row>
    <row r="26" spans="2:26">
      <c r="E26" s="3"/>
      <c r="F26" s="4"/>
    </row>
    <row r="30" spans="2:26">
      <c r="E30" s="5"/>
    </row>
    <row r="32" spans="2:26">
      <c r="E32" s="1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45E173-CF6D-4BB1-9296-3CBCD7D4446C}"/>
</file>

<file path=customXml/itemProps2.xml><?xml version="1.0" encoding="utf-8"?>
<ds:datastoreItem xmlns:ds="http://schemas.openxmlformats.org/officeDocument/2006/customXml" ds:itemID="{5EC628B1-337F-4102-92CB-5086AFF7916D}"/>
</file>

<file path=customXml/itemProps3.xml><?xml version="1.0" encoding="utf-8"?>
<ds:datastoreItem xmlns:ds="http://schemas.openxmlformats.org/officeDocument/2006/customXml" ds:itemID="{DC0F29C2-B31B-4F99-91B0-E535316E33B0}"/>
</file>

<file path=customXml/itemProps4.xml><?xml version="1.0" encoding="utf-8"?>
<ds:datastoreItem xmlns:ds="http://schemas.openxmlformats.org/officeDocument/2006/customXml" ds:itemID="{9ABD259E-C8C5-44AE-8619-1708F9B49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2024-06-23T22:48:39Z</dcterms:created>
  <dcterms:modified xsi:type="dcterms:W3CDTF">2024-07-02T22:59:42Z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_docset_NoMedatataSyncRequired">
    <vt:lpwstr>False</vt:lpwstr>
  </property>
</Properties>
</file>