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CTIVE\Cases\UG\UG_170929_2017_Cascade_GRC\1_Filings\Testimony_Direct\PC\Ramas\Exhibits\"/>
    </mc:Choice>
  </mc:AlternateContent>
  <bookViews>
    <workbookView xWindow="0" yWindow="0" windowWidth="16110" windowHeight="10530"/>
  </bookViews>
  <sheets>
    <sheet name="Sheet1" sheetId="1" r:id="rId1"/>
  </sheets>
  <definedNames>
    <definedName name="_xlnm.Print_Area" localSheetId="0">Sheet1!$A$1:$P$95</definedName>
    <definedName name="_xlnm.Print_Titles" localSheetId="0">Sheet1!$1:$7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7" i="1" l="1"/>
  <c r="K86" i="1"/>
  <c r="L86" i="1" s="1"/>
  <c r="K85" i="1"/>
  <c r="L85" i="1" s="1"/>
  <c r="N85" i="1" s="1"/>
  <c r="K84" i="1"/>
  <c r="L84" i="1" s="1"/>
  <c r="K83" i="1"/>
  <c r="L83" i="1" s="1"/>
  <c r="K82" i="1"/>
  <c r="L82" i="1" s="1"/>
  <c r="K81" i="1"/>
  <c r="L81" i="1" s="1"/>
  <c r="L80" i="1"/>
  <c r="N80" i="1" s="1"/>
  <c r="O80" i="1" s="1"/>
  <c r="P80" i="1" s="1"/>
  <c r="K80" i="1"/>
  <c r="K79" i="1"/>
  <c r="L79" i="1" s="1"/>
  <c r="K78" i="1"/>
  <c r="L78" i="1" s="1"/>
  <c r="N77" i="1"/>
  <c r="K77" i="1"/>
  <c r="L77" i="1" s="1"/>
  <c r="K76" i="1"/>
  <c r="L76" i="1" s="1"/>
  <c r="N76" i="1" s="1"/>
  <c r="K75" i="1"/>
  <c r="L75" i="1" s="1"/>
  <c r="K74" i="1"/>
  <c r="L74" i="1" s="1"/>
  <c r="K73" i="1"/>
  <c r="L73" i="1" s="1"/>
  <c r="K72" i="1"/>
  <c r="L72" i="1" s="1"/>
  <c r="N72" i="1" s="1"/>
  <c r="F63" i="1"/>
  <c r="F13" i="1" s="1"/>
  <c r="H13" i="1" s="1"/>
  <c r="D63" i="1"/>
  <c r="H62" i="1"/>
  <c r="I62" i="1" s="1"/>
  <c r="H61" i="1"/>
  <c r="I61" i="1" s="1"/>
  <c r="K61" i="1" s="1"/>
  <c r="H60" i="1"/>
  <c r="I60" i="1" s="1"/>
  <c r="H59" i="1"/>
  <c r="I59" i="1" s="1"/>
  <c r="H58" i="1"/>
  <c r="I58" i="1" s="1"/>
  <c r="K58" i="1" s="1"/>
  <c r="L58" i="1" s="1"/>
  <c r="H57" i="1"/>
  <c r="I57" i="1" s="1"/>
  <c r="K57" i="1" s="1"/>
  <c r="I56" i="1"/>
  <c r="H56" i="1"/>
  <c r="H55" i="1"/>
  <c r="I55" i="1" s="1"/>
  <c r="I54" i="1"/>
  <c r="K54" i="1" s="1"/>
  <c r="L54" i="1" s="1"/>
  <c r="H54" i="1"/>
  <c r="H53" i="1"/>
  <c r="I53" i="1" s="1"/>
  <c r="H52" i="1"/>
  <c r="I52" i="1" s="1"/>
  <c r="H51" i="1"/>
  <c r="I51" i="1" s="1"/>
  <c r="H50" i="1"/>
  <c r="I50" i="1" s="1"/>
  <c r="K50" i="1" s="1"/>
  <c r="L50" i="1" s="1"/>
  <c r="H49" i="1"/>
  <c r="I49" i="1" s="1"/>
  <c r="H48" i="1"/>
  <c r="I48" i="1" s="1"/>
  <c r="H47" i="1"/>
  <c r="I47" i="1" s="1"/>
  <c r="H46" i="1"/>
  <c r="I46" i="1" s="1"/>
  <c r="H45" i="1"/>
  <c r="I45" i="1" s="1"/>
  <c r="K45" i="1" s="1"/>
  <c r="H44" i="1"/>
  <c r="I44" i="1" s="1"/>
  <c r="H43" i="1"/>
  <c r="I43" i="1" s="1"/>
  <c r="I42" i="1"/>
  <c r="K42" i="1" s="1"/>
  <c r="L42" i="1" s="1"/>
  <c r="H42" i="1"/>
  <c r="H41" i="1"/>
  <c r="I41" i="1" s="1"/>
  <c r="K41" i="1" s="1"/>
  <c r="F36" i="1"/>
  <c r="H34" i="1"/>
  <c r="I34" i="1" s="1"/>
  <c r="H33" i="1"/>
  <c r="I33" i="1" s="1"/>
  <c r="H32" i="1"/>
  <c r="D32" i="1"/>
  <c r="H31" i="1"/>
  <c r="I31" i="1" s="1"/>
  <c r="H30" i="1"/>
  <c r="D30" i="1"/>
  <c r="H29" i="1"/>
  <c r="I29" i="1" s="1"/>
  <c r="H28" i="1"/>
  <c r="I28" i="1" s="1"/>
  <c r="K28" i="1" s="1"/>
  <c r="I27" i="1"/>
  <c r="H27" i="1"/>
  <c r="H26" i="1"/>
  <c r="I26" i="1" s="1"/>
  <c r="I25" i="1"/>
  <c r="K25" i="1" s="1"/>
  <c r="L25" i="1" s="1"/>
  <c r="N25" i="1" s="1"/>
  <c r="H25" i="1"/>
  <c r="H24" i="1"/>
  <c r="I24" i="1" s="1"/>
  <c r="H23" i="1"/>
  <c r="I23" i="1" s="1"/>
  <c r="H22" i="1"/>
  <c r="I22" i="1" s="1"/>
  <c r="H21" i="1"/>
  <c r="I21" i="1" s="1"/>
  <c r="H20" i="1"/>
  <c r="D13" i="1"/>
  <c r="H11" i="1"/>
  <c r="K46" i="1" l="1"/>
  <c r="L46" i="1"/>
  <c r="K29" i="1"/>
  <c r="L29" i="1"/>
  <c r="N29" i="1" s="1"/>
  <c r="P29" i="1" s="1"/>
  <c r="I32" i="1"/>
  <c r="K21" i="1"/>
  <c r="L21" i="1" s="1"/>
  <c r="N21" i="1" s="1"/>
  <c r="N84" i="1"/>
  <c r="O84" i="1"/>
  <c r="P84" i="1" s="1"/>
  <c r="K62" i="1"/>
  <c r="L62" i="1" s="1"/>
  <c r="O76" i="1"/>
  <c r="P76" i="1" s="1"/>
  <c r="H15" i="1"/>
  <c r="I13" i="1"/>
  <c r="K13" i="1" s="1"/>
  <c r="P25" i="1"/>
  <c r="O25" i="1"/>
  <c r="N42" i="1"/>
  <c r="P42" i="1" s="1"/>
  <c r="N54" i="1"/>
  <c r="P54" i="1" s="1"/>
  <c r="N50" i="1"/>
  <c r="P50" i="1" s="1"/>
  <c r="N58" i="1"/>
  <c r="P58" i="1" s="1"/>
  <c r="K26" i="1"/>
  <c r="L26" i="1" s="1"/>
  <c r="N26" i="1" s="1"/>
  <c r="K33" i="1"/>
  <c r="L33" i="1" s="1"/>
  <c r="N33" i="1" s="1"/>
  <c r="N46" i="1"/>
  <c r="P46" i="1" s="1"/>
  <c r="K22" i="1"/>
  <c r="L22" i="1" s="1"/>
  <c r="N22" i="1" s="1"/>
  <c r="L28" i="1"/>
  <c r="N28" i="1" s="1"/>
  <c r="K44" i="1"/>
  <c r="L44" i="1" s="1"/>
  <c r="K47" i="1"/>
  <c r="L47" i="1" s="1"/>
  <c r="K60" i="1"/>
  <c r="L60" i="1" s="1"/>
  <c r="K87" i="1"/>
  <c r="N73" i="1"/>
  <c r="O73" i="1" s="1"/>
  <c r="P73" i="1" s="1"/>
  <c r="O77" i="1"/>
  <c r="P77" i="1" s="1"/>
  <c r="N79" i="1"/>
  <c r="O79" i="1" s="1"/>
  <c r="P79" i="1" s="1"/>
  <c r="N82" i="1"/>
  <c r="O82" i="1" s="1"/>
  <c r="P82" i="1" s="1"/>
  <c r="K51" i="1"/>
  <c r="L51" i="1" s="1"/>
  <c r="N75" i="1"/>
  <c r="O75" i="1" s="1"/>
  <c r="P75" i="1" s="1"/>
  <c r="N78" i="1"/>
  <c r="O78" i="1" s="1"/>
  <c r="P78" i="1" s="1"/>
  <c r="H36" i="1"/>
  <c r="I20" i="1"/>
  <c r="O29" i="1"/>
  <c r="K31" i="1"/>
  <c r="L31" i="1" s="1"/>
  <c r="N31" i="1" s="1"/>
  <c r="K43" i="1"/>
  <c r="K53" i="1"/>
  <c r="L53" i="1" s="1"/>
  <c r="K56" i="1"/>
  <c r="L56" i="1" s="1"/>
  <c r="K59" i="1"/>
  <c r="L59" i="1" s="1"/>
  <c r="N83" i="1"/>
  <c r="O83" i="1" s="1"/>
  <c r="P83" i="1" s="1"/>
  <c r="N86" i="1"/>
  <c r="O86" i="1"/>
  <c r="P86" i="1" s="1"/>
  <c r="K23" i="1"/>
  <c r="L23" i="1" s="1"/>
  <c r="N23" i="1" s="1"/>
  <c r="K32" i="1"/>
  <c r="L32" i="1" s="1"/>
  <c r="N32" i="1" s="1"/>
  <c r="L41" i="1"/>
  <c r="I63" i="1"/>
  <c r="K48" i="1"/>
  <c r="L48" i="1" s="1"/>
  <c r="L57" i="1"/>
  <c r="K24" i="1"/>
  <c r="L24" i="1" s="1"/>
  <c r="N24" i="1" s="1"/>
  <c r="K27" i="1"/>
  <c r="L27" i="1" s="1"/>
  <c r="N27" i="1" s="1"/>
  <c r="D36" i="1"/>
  <c r="D11" i="1" s="1"/>
  <c r="I11" i="1" s="1"/>
  <c r="I30" i="1"/>
  <c r="K34" i="1"/>
  <c r="L34" i="1" s="1"/>
  <c r="N34" i="1" s="1"/>
  <c r="L45" i="1"/>
  <c r="K49" i="1"/>
  <c r="L49" i="1" s="1"/>
  <c r="K52" i="1"/>
  <c r="L52" i="1" s="1"/>
  <c r="L55" i="1"/>
  <c r="K55" i="1"/>
  <c r="L61" i="1"/>
  <c r="O72" i="1"/>
  <c r="N74" i="1"/>
  <c r="O74" i="1" s="1"/>
  <c r="P74" i="1" s="1"/>
  <c r="N81" i="1"/>
  <c r="O81" i="1" s="1"/>
  <c r="P81" i="1" s="1"/>
  <c r="O85" i="1"/>
  <c r="P85" i="1" s="1"/>
  <c r="H63" i="1"/>
  <c r="L87" i="1"/>
  <c r="L13" i="1" l="1"/>
  <c r="N62" i="1"/>
  <c r="P62" i="1" s="1"/>
  <c r="O62" i="1"/>
  <c r="O21" i="1"/>
  <c r="P21" i="1"/>
  <c r="K63" i="1"/>
  <c r="O42" i="1"/>
  <c r="O32" i="1"/>
  <c r="P32" i="1"/>
  <c r="N60" i="1"/>
  <c r="P60" i="1" s="1"/>
  <c r="O60" i="1"/>
  <c r="N51" i="1"/>
  <c r="P51" i="1" s="1"/>
  <c r="O24" i="1"/>
  <c r="P24" i="1"/>
  <c r="N53" i="1"/>
  <c r="P53" i="1" s="1"/>
  <c r="N47" i="1"/>
  <c r="P47" i="1" s="1"/>
  <c r="P33" i="1"/>
  <c r="O33" i="1"/>
  <c r="N52" i="1"/>
  <c r="P52" i="1" s="1"/>
  <c r="O52" i="1"/>
  <c r="N49" i="1"/>
  <c r="P49" i="1" s="1"/>
  <c r="N59" i="1"/>
  <c r="P59" i="1" s="1"/>
  <c r="N45" i="1"/>
  <c r="P45" i="1" s="1"/>
  <c r="N44" i="1"/>
  <c r="P44" i="1" s="1"/>
  <c r="O26" i="1"/>
  <c r="P26" i="1"/>
  <c r="P72" i="1"/>
  <c r="P87" i="1" s="1"/>
  <c r="O87" i="1"/>
  <c r="N87" i="1"/>
  <c r="L43" i="1"/>
  <c r="N13" i="1"/>
  <c r="P13" i="1" s="1"/>
  <c r="O58" i="1"/>
  <c r="P27" i="1"/>
  <c r="O27" i="1"/>
  <c r="N56" i="1"/>
  <c r="P56" i="1" s="1"/>
  <c r="K20" i="1"/>
  <c r="I36" i="1"/>
  <c r="N61" i="1"/>
  <c r="P61" i="1" s="1"/>
  <c r="K30" i="1"/>
  <c r="L30" i="1" s="1"/>
  <c r="N30" i="1" s="1"/>
  <c r="P23" i="1"/>
  <c r="O23" i="1"/>
  <c r="O34" i="1"/>
  <c r="P34" i="1"/>
  <c r="O28" i="1"/>
  <c r="P28" i="1"/>
  <c r="O54" i="1"/>
  <c r="N55" i="1"/>
  <c r="P55" i="1" s="1"/>
  <c r="N48" i="1"/>
  <c r="P48" i="1" s="1"/>
  <c r="O48" i="1"/>
  <c r="O31" i="1"/>
  <c r="P31" i="1"/>
  <c r="O22" i="1"/>
  <c r="P22" i="1"/>
  <c r="K11" i="1"/>
  <c r="K15" i="1" s="1"/>
  <c r="I15" i="1"/>
  <c r="N57" i="1"/>
  <c r="P57" i="1" s="1"/>
  <c r="L63" i="1"/>
  <c r="N41" i="1"/>
  <c r="O46" i="1"/>
  <c r="O50" i="1"/>
  <c r="O55" i="1" l="1"/>
  <c r="O44" i="1"/>
  <c r="K36" i="1"/>
  <c r="O13" i="1"/>
  <c r="O59" i="1"/>
  <c r="O47" i="1"/>
  <c r="O57" i="1"/>
  <c r="L11" i="1"/>
  <c r="L20" i="1"/>
  <c r="N43" i="1"/>
  <c r="P43" i="1" s="1"/>
  <c r="P30" i="1"/>
  <c r="O30" i="1"/>
  <c r="P41" i="1"/>
  <c r="P63" i="1" s="1"/>
  <c r="O41" i="1"/>
  <c r="O61" i="1"/>
  <c r="O56" i="1"/>
  <c r="O45" i="1"/>
  <c r="O49" i="1"/>
  <c r="O53" i="1"/>
  <c r="O51" i="1"/>
  <c r="N63" i="1" l="1"/>
  <c r="O43" i="1"/>
  <c r="L36" i="1"/>
  <c r="N20" i="1"/>
  <c r="O63" i="1"/>
  <c r="N11" i="1"/>
  <c r="L15" i="1"/>
  <c r="P11" i="1" l="1"/>
  <c r="P15" i="1" s="1"/>
  <c r="P17" i="1" s="1"/>
  <c r="N15" i="1"/>
  <c r="N36" i="1"/>
  <c r="O20" i="1"/>
  <c r="O36" i="1" s="1"/>
  <c r="P20" i="1"/>
  <c r="P36" i="1" s="1"/>
  <c r="O11" i="1"/>
</calcChain>
</file>

<file path=xl/sharedStrings.xml><?xml version="1.0" encoding="utf-8"?>
<sst xmlns="http://schemas.openxmlformats.org/spreadsheetml/2006/main" count="116" uniqueCount="98">
  <si>
    <t>Cascade Natural Gas Corporation</t>
  </si>
  <si>
    <t>UG 17_____</t>
  </si>
  <si>
    <t>Pro Forma Wage Adjustment</t>
  </si>
  <si>
    <t>Twelve Months Ended December 31, 2016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</si>
  <si>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</si>
  <si>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</si>
  <si>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</si>
  <si>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</si>
  <si>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</si>
  <si>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</si>
  <si>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</si>
  <si>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</si>
  <si>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</si>
  <si>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</si>
  <si>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</si>
  <si>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</si>
  <si>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</si>
  <si>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</si>
  <si>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</si>
  <si>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Annual Wages</t>
  </si>
  <si>
    <t>Wage</t>
  </si>
  <si>
    <t>Annual Wage</t>
  </si>
  <si>
    <t>Annualize</t>
  </si>
  <si>
    <t>Total</t>
  </si>
  <si>
    <t>Account</t>
  </si>
  <si>
    <t>2016 [1]</t>
  </si>
  <si>
    <t>Increase</t>
  </si>
  <si>
    <t>Year-to-date [1]</t>
  </si>
  <si>
    <t>[2]</t>
  </si>
  <si>
    <t>2016 wage</t>
  </si>
  <si>
    <t>Total Wages</t>
  </si>
  <si>
    <t>2017 Wage</t>
  </si>
  <si>
    <t xml:space="preserve">2017 Total </t>
  </si>
  <si>
    <t>2018 Wage</t>
  </si>
  <si>
    <t>Line No:</t>
  </si>
  <si>
    <t>Number</t>
  </si>
  <si>
    <t>Non-Capital</t>
  </si>
  <si>
    <t>Date</t>
  </si>
  <si>
    <t>Prior to increase</t>
  </si>
  <si>
    <t>increase</t>
  </si>
  <si>
    <t>Increase [2]</t>
  </si>
  <si>
    <t>Wages</t>
  </si>
  <si>
    <t>Adjustment</t>
  </si>
  <si>
    <t>Non-Union</t>
  </si>
  <si>
    <t>Jan 1 2016</t>
  </si>
  <si>
    <t>Union</t>
  </si>
  <si>
    <t>Apr 1 2015</t>
  </si>
  <si>
    <t>Employer FICA</t>
  </si>
  <si>
    <t>28130</t>
  </si>
  <si>
    <t>28700</t>
  </si>
  <si>
    <t>28710</t>
  </si>
  <si>
    <t>28740</t>
  </si>
  <si>
    <t>28780</t>
  </si>
  <si>
    <t>28800</t>
  </si>
  <si>
    <t>28870</t>
  </si>
  <si>
    <t>28920</t>
  </si>
  <si>
    <t>28930</t>
  </si>
  <si>
    <t>29030</t>
  </si>
  <si>
    <t>29030A</t>
  </si>
  <si>
    <t>29200</t>
  </si>
  <si>
    <t>29200A</t>
  </si>
  <si>
    <t>2488</t>
  </si>
  <si>
    <t>28720</t>
  </si>
  <si>
    <t>28750</t>
  </si>
  <si>
    <t>28760</t>
  </si>
  <si>
    <t>28790</t>
  </si>
  <si>
    <t>28880</t>
  </si>
  <si>
    <t>28890</t>
  </si>
  <si>
    <t>28900</t>
  </si>
  <si>
    <t>28940</t>
  </si>
  <si>
    <t>29020</t>
  </si>
  <si>
    <t>29350</t>
  </si>
  <si>
    <t>5110: O&amp;M Straight time allocated to CNG by Business Unit for 2016</t>
  </si>
  <si>
    <t>Line No.</t>
  </si>
  <si>
    <t>4760500 MDUR Cross Charges to CNGC</t>
  </si>
  <si>
    <t>4763400 Mapping &amp; Design</t>
  </si>
  <si>
    <t>4766000 MDU Allocated Costs</t>
  </si>
  <si>
    <t>4766200 IGC Allocated Costs</t>
  </si>
  <si>
    <t>4767000 Credit and Collections</t>
  </si>
  <si>
    <t>4767100 Customer Services, Dir</t>
  </si>
  <si>
    <t>4767200 Meridian-Cust Svc Ctr</t>
  </si>
  <si>
    <t>4767300 Customer Development/Programs</t>
  </si>
  <si>
    <t>4767400 Scheduling</t>
  </si>
  <si>
    <t>4767500 IT Risk Mgt</t>
  </si>
  <si>
    <t>4767600 Information Tech, Dir</t>
  </si>
  <si>
    <t>4767700 Communications</t>
  </si>
  <si>
    <t>4767800 Information Systems</t>
  </si>
  <si>
    <t>4767900 Mobile Services Manager</t>
  </si>
  <si>
    <t>4768000 Office Services</t>
  </si>
  <si>
    <t>Notes:</t>
  </si>
  <si>
    <t>[1] Provided by Cascade Human Resources Accounting System</t>
  </si>
  <si>
    <t>[2] Union increase from the 2015 Agreement between CNGC and Local No. 121-C of the International Chemical Workers' Union Council/UFCW</t>
  </si>
  <si>
    <t>MPP WP-1.13, As Revised by Public Counsel</t>
  </si>
  <si>
    <t>Docket UG-170929</t>
  </si>
  <si>
    <t>Page 1 of 3</t>
  </si>
  <si>
    <t>Page 2 of 3</t>
  </si>
  <si>
    <t>Page 3 of 3</t>
  </si>
  <si>
    <t>Exh. DMR-8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</si>
</sst>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 x14ac:knownFonts="1">
    <font>
      <sz val="12"/>
      <color theme="1"/>
      <name val="Times New Roman"/>
      <family val="2"/>
    </font>
    <font>
      <sz val="12"/>
      <color theme="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44" fontId="2" fillId="0" borderId="0" applyFont="0" applyFill="0" applyBorder="0" applyProtection="0">
      <alignment horizontal="right"/>
    </xf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1" applyFont="1" applyFill="1" applyBorder="1" applyAlignment="1"/>
    <xf numFmtId="0" fontId="3" fillId="0" borderId="0" xfId="1" quotePrefix="1" applyFont="1" applyFill="1" applyBorder="1" applyAlignment="1"/>
    <xf numFmtId="49" fontId="3" fillId="0" borderId="0" xfId="3" applyNumberFormat="1" applyFont="1" applyFill="1" applyBorder="1" applyAlignment="1"/>
    <xf numFmtId="0" fontId="3" fillId="0" borderId="0" xfId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8" fontId="1" fillId="0" borderId="0" xfId="0" applyNumberFormat="1" applyFont="1"/>
    <xf numFmtId="10" fontId="1" fillId="0" borderId="0" xfId="0" applyNumberFormat="1" applyFont="1"/>
    <xf numFmtId="10" fontId="1" fillId="2" borderId="0" xfId="0" applyNumberFormat="1" applyFont="1" applyFill="1"/>
    <xf numFmtId="164" fontId="1" fillId="0" borderId="0" xfId="0" applyNumberFormat="1" applyFont="1"/>
    <xf numFmtId="8" fontId="1" fillId="0" borderId="1" xfId="0" applyNumberFormat="1" applyFont="1" applyBorder="1"/>
    <xf numFmtId="0" fontId="1" fillId="0" borderId="1" xfId="0" applyFont="1" applyBorder="1"/>
    <xf numFmtId="10" fontId="1" fillId="0" borderId="1" xfId="0" applyNumberFormat="1" applyFont="1" applyBorder="1"/>
    <xf numFmtId="10" fontId="1" fillId="2" borderId="1" xfId="0" applyNumberFormat="1" applyFont="1" applyFill="1" applyBorder="1"/>
    <xf numFmtId="164" fontId="1" fillId="0" borderId="1" xfId="0" applyNumberFormat="1" applyFont="1" applyBorder="1"/>
    <xf numFmtId="8" fontId="6" fillId="0" borderId="0" xfId="0" applyNumberFormat="1" applyFont="1"/>
    <xf numFmtId="8" fontId="7" fillId="0" borderId="2" xfId="0" applyNumberFormat="1" applyFont="1" applyBorder="1"/>
    <xf numFmtId="8" fontId="7" fillId="0" borderId="0" xfId="0" applyNumberFormat="1" applyFont="1" applyBorder="1"/>
    <xf numFmtId="0" fontId="1" fillId="0" borderId="0" xfId="0" applyFont="1" applyFill="1" applyAlignment="1">
      <alignment horizontal="left" indent="1"/>
    </xf>
    <xf numFmtId="43" fontId="1" fillId="0" borderId="0" xfId="0" applyNumberFormat="1" applyFont="1"/>
    <xf numFmtId="43" fontId="1" fillId="3" borderId="0" xfId="0" applyNumberFormat="1" applyFont="1" applyFill="1" applyBorder="1"/>
    <xf numFmtId="0" fontId="1" fillId="0" borderId="0" xfId="0" applyFont="1" applyAlignment="1">
      <alignment horizontal="left" indent="1"/>
    </xf>
    <xf numFmtId="10" fontId="1" fillId="0" borderId="0" xfId="0" applyNumberFormat="1" applyFont="1" applyFill="1"/>
    <xf numFmtId="40" fontId="1" fillId="0" borderId="0" xfId="0" applyNumberFormat="1" applyFont="1"/>
    <xf numFmtId="0" fontId="1" fillId="2" borderId="0" xfId="0" applyFont="1" applyFill="1"/>
    <xf numFmtId="0" fontId="1" fillId="0" borderId="0" xfId="0" applyFont="1" applyFill="1" applyAlignment="1">
      <alignment horizontal="center"/>
    </xf>
    <xf numFmtId="0" fontId="1" fillId="0" borderId="3" xfId="0" applyFont="1" applyBorder="1"/>
    <xf numFmtId="43" fontId="1" fillId="0" borderId="3" xfId="0" applyNumberFormat="1" applyFont="1" applyBorder="1"/>
    <xf numFmtId="10" fontId="1" fillId="0" borderId="3" xfId="0" applyNumberFormat="1" applyFont="1" applyBorder="1"/>
    <xf numFmtId="8" fontId="1" fillId="0" borderId="3" xfId="0" applyNumberFormat="1" applyFont="1" applyBorder="1"/>
    <xf numFmtId="10" fontId="1" fillId="2" borderId="3" xfId="0" applyNumberFormat="1" applyFont="1" applyFill="1" applyBorder="1"/>
    <xf numFmtId="164" fontId="1" fillId="0" borderId="3" xfId="0" applyNumberFormat="1" applyFont="1" applyBorder="1"/>
    <xf numFmtId="0" fontId="1" fillId="0" borderId="0" xfId="0" applyFont="1" applyAlignment="1">
      <alignment horizontal="left"/>
    </xf>
    <xf numFmtId="4" fontId="1" fillId="0" borderId="0" xfId="0" applyNumberFormat="1" applyFont="1"/>
    <xf numFmtId="4" fontId="1" fillId="0" borderId="3" xfId="0" applyNumberFormat="1" applyFont="1" applyBorder="1"/>
    <xf numFmtId="4" fontId="1" fillId="0" borderId="11" xfId="0" applyNumberFormat="1" applyFont="1" applyBorder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2" applyFont="1" applyFill="1" applyBorder="1" applyAlignment="1">
      <alignment horizont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0" xfId="0" applyFont="1" applyBorder="1" applyAlignment="1">
      <alignment vertical="center"/>
    </xf>
  </cellXfs>
  <cellStyles count="4">
    <cellStyle name="Currency 15" xfId="3"/>
    <cellStyle name="Normal" xfId="0" builtinId="0"/>
    <cellStyle name="Normal 89" xfId="2"/>
    <cellStyle name="Normal 9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"/>
  <sheetViews>
    <sheetView tabSelected="1" view="pageBreakPreview" zoomScale="60" zoomScaleNormal="100" workbookViewId="0">
      <selection activeCell="P3" sqref="P3"/>
    </sheetView>
  </sheetViews>
  <sheetFormatPr defaultRowHeight="15.75" x14ac:dyDescent="0.25"/>
  <cols>
    <col min="1" max="1" width="8.875" customWidth="1"/>
    <col min="2" max="2" width="35.875" customWidth="1"/>
    <col min="3" max="3" width="10.625" customWidth="1"/>
    <col min="4" max="4" width="16.125" bestFit="1" customWidth="1"/>
    <col min="5" max="5" width="11.125" bestFit="1" customWidth="1"/>
    <col min="6" max="6" width="16.625" bestFit="1" customWidth="1"/>
    <col min="7" max="7" width="7.125" bestFit="1" customWidth="1"/>
    <col min="8" max="8" width="15.375" customWidth="1"/>
    <col min="9" max="9" width="17.875" customWidth="1"/>
    <col min="10" max="10" width="11.625" customWidth="1"/>
    <col min="11" max="11" width="18.25" customWidth="1"/>
    <col min="12" max="12" width="17.625" customWidth="1"/>
    <col min="13" max="13" width="8.75" customWidth="1"/>
    <col min="14" max="14" width="12.375" customWidth="1"/>
    <col min="15" max="15" width="15.625" bestFit="1" customWidth="1"/>
    <col min="16" max="16" width="17" customWidth="1"/>
  </cols>
  <sheetData>
    <row r="1" spans="1:16" x14ac:dyDescent="0.25">
      <c r="A1" s="1"/>
      <c r="B1" s="2"/>
      <c r="C1" s="3"/>
      <c r="D1" s="3"/>
      <c r="E1" s="43" t="s">
        <v>0</v>
      </c>
      <c r="F1" s="43"/>
      <c r="G1" s="43"/>
      <c r="H1" s="43"/>
      <c r="I1" s="43"/>
      <c r="J1" s="43"/>
      <c r="K1" s="43"/>
      <c r="L1" s="43"/>
      <c r="M1" s="2"/>
      <c r="N1" s="3"/>
      <c r="O1" s="3"/>
      <c r="P1" s="41" t="s">
        <v>93</v>
      </c>
    </row>
    <row r="2" spans="1:16" x14ac:dyDescent="0.25">
      <c r="A2" s="1"/>
      <c r="B2" s="2"/>
      <c r="C2" s="4"/>
      <c r="D2" s="4"/>
      <c r="E2" s="43" t="s">
        <v>1</v>
      </c>
      <c r="F2" s="43"/>
      <c r="G2" s="43"/>
      <c r="H2" s="43"/>
      <c r="I2" s="43"/>
      <c r="J2" s="43"/>
      <c r="K2" s="43"/>
      <c r="L2" s="43"/>
      <c r="M2" s="2"/>
      <c r="N2" s="4"/>
      <c r="O2" s="4"/>
      <c r="P2" s="42" t="s">
        <v>97</v>
      </c>
    </row>
    <row r="3" spans="1:16" x14ac:dyDescent="0.25">
      <c r="A3" s="1"/>
      <c r="B3" s="2"/>
      <c r="C3" s="4"/>
      <c r="D3" s="4"/>
      <c r="E3" s="43" t="s">
        <v>92</v>
      </c>
      <c r="F3" s="43"/>
      <c r="G3" s="43"/>
      <c r="H3" s="43"/>
      <c r="I3" s="43"/>
      <c r="J3" s="43"/>
      <c r="K3" s="43"/>
      <c r="L3" s="43"/>
      <c r="M3" s="2"/>
      <c r="N3" s="4"/>
      <c r="O3" s="4"/>
      <c r="P3" s="4"/>
    </row>
    <row r="4" spans="1:16" x14ac:dyDescent="0.25">
      <c r="A4" s="1"/>
      <c r="B4" s="2"/>
      <c r="C4" s="4"/>
      <c r="D4" s="4"/>
      <c r="E4" s="43" t="s">
        <v>2</v>
      </c>
      <c r="F4" s="43"/>
      <c r="G4" s="43"/>
      <c r="H4" s="43"/>
      <c r="I4" s="43"/>
      <c r="J4" s="43"/>
      <c r="K4" s="43"/>
      <c r="L4" s="43"/>
      <c r="M4" s="2"/>
      <c r="N4" s="4"/>
      <c r="O4" s="4"/>
      <c r="P4" s="42"/>
    </row>
    <row r="5" spans="1:16" x14ac:dyDescent="0.25">
      <c r="A5" s="1"/>
      <c r="B5" s="2"/>
      <c r="C5" s="5"/>
      <c r="D5" s="5"/>
      <c r="E5" s="43" t="s">
        <v>3</v>
      </c>
      <c r="F5" s="43"/>
      <c r="G5" s="43"/>
      <c r="H5" s="43"/>
      <c r="I5" s="43"/>
      <c r="J5" s="43"/>
      <c r="K5" s="43"/>
      <c r="L5" s="43"/>
      <c r="M5" s="2"/>
      <c r="N5" s="6"/>
      <c r="O5" s="6"/>
      <c r="P5" s="6"/>
    </row>
    <row r="6" spans="1:16" x14ac:dyDescent="0.25">
      <c r="A6" s="1"/>
      <c r="B6" s="2"/>
      <c r="C6" s="5"/>
      <c r="D6" s="5"/>
      <c r="E6" s="5"/>
      <c r="F6" s="7"/>
      <c r="G6" s="7"/>
      <c r="H6" s="7"/>
      <c r="I6" s="7"/>
      <c r="J6" s="7"/>
      <c r="K6" s="7"/>
      <c r="L6" s="7"/>
      <c r="M6" s="7"/>
      <c r="N6" s="6"/>
      <c r="O6" s="6"/>
      <c r="P6" s="6"/>
    </row>
    <row r="7" spans="1:16" x14ac:dyDescent="0.25">
      <c r="A7" s="1"/>
      <c r="B7" s="1" t="s">
        <v>4</v>
      </c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1" t="s">
        <v>10</v>
      </c>
      <c r="I7" s="8" t="s">
        <v>11</v>
      </c>
      <c r="J7" s="8" t="s">
        <v>12</v>
      </c>
      <c r="K7" s="8" t="s">
        <v>13</v>
      </c>
      <c r="L7" s="8" t="s">
        <v>14</v>
      </c>
      <c r="M7" s="8" t="s">
        <v>15</v>
      </c>
      <c r="N7" s="8" t="s">
        <v>16</v>
      </c>
      <c r="O7" s="8" t="s">
        <v>17</v>
      </c>
      <c r="P7" s="8" t="s">
        <v>18</v>
      </c>
    </row>
    <row r="8" spans="1:16" x14ac:dyDescent="0.25">
      <c r="A8" s="1"/>
      <c r="B8" s="2"/>
      <c r="C8" s="2"/>
      <c r="D8" s="2" t="s">
        <v>19</v>
      </c>
      <c r="E8" s="2" t="s">
        <v>20</v>
      </c>
      <c r="F8" s="2" t="s">
        <v>21</v>
      </c>
      <c r="G8" s="1"/>
      <c r="H8" s="2" t="s">
        <v>22</v>
      </c>
      <c r="I8" s="2"/>
      <c r="J8" s="2"/>
      <c r="K8" s="2"/>
      <c r="L8" s="2"/>
      <c r="M8" s="2"/>
      <c r="N8" s="2"/>
      <c r="O8" s="2"/>
      <c r="P8" s="2" t="s">
        <v>23</v>
      </c>
    </row>
    <row r="9" spans="1:16" x14ac:dyDescent="0.25">
      <c r="A9" s="1"/>
      <c r="B9" s="2"/>
      <c r="C9" s="2" t="s">
        <v>24</v>
      </c>
      <c r="D9" s="1" t="s">
        <v>25</v>
      </c>
      <c r="E9" s="2" t="s">
        <v>26</v>
      </c>
      <c r="F9" s="2" t="s">
        <v>27</v>
      </c>
      <c r="G9" s="1" t="s">
        <v>28</v>
      </c>
      <c r="H9" s="2" t="s">
        <v>29</v>
      </c>
      <c r="I9" s="2" t="s">
        <v>30</v>
      </c>
      <c r="J9" s="2" t="s">
        <v>31</v>
      </c>
      <c r="K9" s="2" t="s">
        <v>31</v>
      </c>
      <c r="L9" s="2" t="s">
        <v>32</v>
      </c>
      <c r="M9" s="2"/>
      <c r="N9" s="2" t="s">
        <v>33</v>
      </c>
      <c r="O9" s="2" t="s">
        <v>33</v>
      </c>
      <c r="P9" s="2" t="s">
        <v>20</v>
      </c>
    </row>
    <row r="10" spans="1:16" x14ac:dyDescent="0.25">
      <c r="A10" s="9" t="s">
        <v>34</v>
      </c>
      <c r="B10" s="2"/>
      <c r="C10" s="2" t="s">
        <v>35</v>
      </c>
      <c r="D10" s="2" t="s">
        <v>36</v>
      </c>
      <c r="E10" s="2" t="s">
        <v>37</v>
      </c>
      <c r="F10" s="2" t="s">
        <v>38</v>
      </c>
      <c r="G10" s="2"/>
      <c r="H10" s="2" t="s">
        <v>39</v>
      </c>
      <c r="I10" s="2"/>
      <c r="J10" s="2" t="s">
        <v>40</v>
      </c>
      <c r="K10" s="2" t="s">
        <v>26</v>
      </c>
      <c r="L10" s="2" t="s">
        <v>41</v>
      </c>
      <c r="M10" s="2"/>
      <c r="N10" s="2" t="s">
        <v>26</v>
      </c>
      <c r="O10" s="2" t="s">
        <v>41</v>
      </c>
      <c r="P10" s="2" t="s">
        <v>42</v>
      </c>
    </row>
    <row r="11" spans="1:16" x14ac:dyDescent="0.25">
      <c r="A11" s="1">
        <v>1</v>
      </c>
      <c r="B11" s="2" t="s">
        <v>43</v>
      </c>
      <c r="C11" s="2"/>
      <c r="D11" s="10">
        <f>+D36</f>
        <v>5559294.3251210293</v>
      </c>
      <c r="E11" s="2" t="s">
        <v>44</v>
      </c>
      <c r="F11" s="10">
        <v>0</v>
      </c>
      <c r="G11" s="11">
        <v>0.04</v>
      </c>
      <c r="H11" s="10">
        <f>+F11*G11</f>
        <v>0</v>
      </c>
      <c r="I11" s="10">
        <f>+D11+H11</f>
        <v>5559294.3251210293</v>
      </c>
      <c r="J11" s="12">
        <v>0</v>
      </c>
      <c r="K11" s="10">
        <f>+I11*J11</f>
        <v>0</v>
      </c>
      <c r="L11" s="10">
        <f>+I11+K11</f>
        <v>5559294.3251210293</v>
      </c>
      <c r="M11" s="12">
        <v>0</v>
      </c>
      <c r="N11" s="13">
        <f>+L11*M11</f>
        <v>0</v>
      </c>
      <c r="O11" s="13">
        <f>+L11+N11</f>
        <v>5559294.3251210293</v>
      </c>
      <c r="P11" s="10">
        <f>+N11+K11+H11</f>
        <v>0</v>
      </c>
    </row>
    <row r="12" spans="1:16" x14ac:dyDescent="0.25">
      <c r="A12" s="1">
        <v>2</v>
      </c>
      <c r="B12" s="2"/>
      <c r="C12" s="2"/>
      <c r="D12" s="10"/>
      <c r="E12" s="2"/>
      <c r="F12" s="10"/>
      <c r="G12" s="11"/>
      <c r="H12" s="10"/>
      <c r="I12" s="10"/>
      <c r="J12" s="11"/>
      <c r="K12" s="10"/>
      <c r="L12" s="10"/>
      <c r="M12" s="12"/>
      <c r="N12" s="13"/>
      <c r="O12" s="2"/>
      <c r="P12" s="2"/>
    </row>
    <row r="13" spans="1:16" ht="16.5" thickBot="1" x14ac:dyDescent="0.3">
      <c r="A13" s="1">
        <v>3</v>
      </c>
      <c r="B13" s="2" t="s">
        <v>45</v>
      </c>
      <c r="C13" s="2"/>
      <c r="D13" s="14">
        <f>+D63</f>
        <v>8859248.0217900351</v>
      </c>
      <c r="E13" s="15" t="s">
        <v>46</v>
      </c>
      <c r="F13" s="14">
        <f>+F63</f>
        <v>2308180.6871949974</v>
      </c>
      <c r="G13" s="16">
        <v>3.1E-2</v>
      </c>
      <c r="H13" s="14">
        <f>+F13*G13</f>
        <v>71553.601303044925</v>
      </c>
      <c r="I13" s="14">
        <f>+D13+H13</f>
        <v>8930801.6230930798</v>
      </c>
      <c r="J13" s="16">
        <v>3.1E-2</v>
      </c>
      <c r="K13" s="14">
        <f>+I13*J13</f>
        <v>276854.85031588544</v>
      </c>
      <c r="L13" s="14">
        <f>+I13+K13</f>
        <v>9207656.4734089654</v>
      </c>
      <c r="M13" s="17">
        <v>0</v>
      </c>
      <c r="N13" s="18">
        <f>+L13*M13</f>
        <v>0</v>
      </c>
      <c r="O13" s="18">
        <f>+L13+N13</f>
        <v>9207656.4734089654</v>
      </c>
      <c r="P13" s="14">
        <f>+N13+K13+H13</f>
        <v>348408.45161893038</v>
      </c>
    </row>
    <row r="14" spans="1:16" x14ac:dyDescent="0.25">
      <c r="A14" s="1">
        <v>4</v>
      </c>
      <c r="B14" s="2"/>
      <c r="C14" s="2"/>
      <c r="D14" s="10"/>
      <c r="E14" s="2"/>
      <c r="F14" s="10"/>
      <c r="G14" s="11"/>
      <c r="H14" s="10"/>
      <c r="I14" s="10"/>
      <c r="J14" s="11"/>
      <c r="K14" s="10"/>
      <c r="L14" s="10"/>
      <c r="M14" s="11"/>
      <c r="N14" s="13"/>
      <c r="O14" s="2"/>
      <c r="P14" s="2"/>
    </row>
    <row r="15" spans="1:16" ht="16.5" thickBot="1" x14ac:dyDescent="0.3">
      <c r="A15" s="1">
        <v>5</v>
      </c>
      <c r="B15" s="2"/>
      <c r="C15" s="2"/>
      <c r="D15" s="10">
        <v>13816265.910830002</v>
      </c>
      <c r="E15" s="2"/>
      <c r="F15" s="10">
        <v>8816575.5899999999</v>
      </c>
      <c r="G15" s="11"/>
      <c r="H15" s="19">
        <f>+H11+H13</f>
        <v>71553.601303044925</v>
      </c>
      <c r="I15" s="10">
        <f>+I11+I13</f>
        <v>14490095.94821411</v>
      </c>
      <c r="J15" s="11"/>
      <c r="K15" s="19">
        <f>+K11+K13</f>
        <v>276854.85031588544</v>
      </c>
      <c r="L15" s="10">
        <f>+L11+L13</f>
        <v>14766950.798529994</v>
      </c>
      <c r="M15" s="2"/>
      <c r="N15" s="19">
        <f>+N11+N13</f>
        <v>0</v>
      </c>
      <c r="O15" s="2"/>
      <c r="P15" s="20">
        <f>+P11+P13</f>
        <v>348408.45161893038</v>
      </c>
    </row>
    <row r="16" spans="1:16" ht="16.5" thickTop="1" x14ac:dyDescent="0.25">
      <c r="A16" s="1">
        <v>6</v>
      </c>
      <c r="B16" s="2"/>
      <c r="C16" s="2"/>
      <c r="D16" s="10"/>
      <c r="E16" s="2"/>
      <c r="F16" s="10"/>
      <c r="G16" s="11"/>
      <c r="H16" s="19"/>
      <c r="I16" s="10"/>
      <c r="J16" s="11"/>
      <c r="K16" s="19"/>
      <c r="L16" s="10"/>
      <c r="M16" s="2"/>
      <c r="N16" s="19"/>
      <c r="O16" s="2"/>
      <c r="P16" s="21"/>
    </row>
    <row r="17" spans="1:16" x14ac:dyDescent="0.25">
      <c r="A17" s="1">
        <v>7</v>
      </c>
      <c r="B17" s="2" t="s">
        <v>47</v>
      </c>
      <c r="C17" s="2"/>
      <c r="D17" s="10"/>
      <c r="E17" s="2"/>
      <c r="F17" s="10"/>
      <c r="G17" s="11"/>
      <c r="H17" s="19"/>
      <c r="I17" s="10"/>
      <c r="J17" s="11"/>
      <c r="K17" s="19"/>
      <c r="L17" s="10"/>
      <c r="M17" s="2"/>
      <c r="N17" s="19"/>
      <c r="O17" s="11">
        <v>7.6499999999999999E-2</v>
      </c>
      <c r="P17" s="21">
        <f>+P15*O17</f>
        <v>26653.246548848172</v>
      </c>
    </row>
    <row r="18" spans="1:16" x14ac:dyDescent="0.25">
      <c r="A18" s="1">
        <v>8</v>
      </c>
      <c r="B18" s="2"/>
      <c r="C18" s="2"/>
      <c r="D18" s="10"/>
      <c r="E18" s="2"/>
      <c r="F18" s="2"/>
      <c r="G18" s="11"/>
      <c r="H18" s="2"/>
      <c r="I18" s="2"/>
      <c r="J18" s="2"/>
      <c r="K18" s="10"/>
      <c r="L18" s="10"/>
      <c r="M18" s="2"/>
      <c r="N18" s="13"/>
      <c r="O18" s="2"/>
      <c r="P18" s="2"/>
    </row>
    <row r="19" spans="1:16" x14ac:dyDescent="0.25">
      <c r="A19" s="1">
        <v>9</v>
      </c>
      <c r="B19" s="2" t="s">
        <v>43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x14ac:dyDescent="0.25">
      <c r="A20" s="1">
        <v>10</v>
      </c>
      <c r="B20" s="2"/>
      <c r="C20" s="22" t="s">
        <v>48</v>
      </c>
      <c r="D20" s="23">
        <v>198112.25077799964</v>
      </c>
      <c r="E20" s="2"/>
      <c r="F20" s="2"/>
      <c r="G20" s="11"/>
      <c r="H20" s="10">
        <f t="shared" ref="H20:H34" si="0">+F20*G20</f>
        <v>0</v>
      </c>
      <c r="I20" s="10">
        <f t="shared" ref="I20:I34" si="1">+D20+H20</f>
        <v>198112.25077799964</v>
      </c>
      <c r="J20" s="12">
        <v>0</v>
      </c>
      <c r="K20" s="10">
        <f>+I20*J20</f>
        <v>0</v>
      </c>
      <c r="L20" s="10">
        <f>+I20+K20</f>
        <v>198112.25077799964</v>
      </c>
      <c r="M20" s="12">
        <v>0</v>
      </c>
      <c r="N20" s="13">
        <f t="shared" ref="N20:N29" si="2">+L20*M20</f>
        <v>0</v>
      </c>
      <c r="O20" s="10">
        <f>+N20+L20</f>
        <v>198112.25077799964</v>
      </c>
      <c r="P20" s="10">
        <f t="shared" ref="P20:P29" si="3">+N20+K20+H20</f>
        <v>0</v>
      </c>
    </row>
    <row r="21" spans="1:16" x14ac:dyDescent="0.25">
      <c r="A21" s="1">
        <v>11</v>
      </c>
      <c r="B21" s="2"/>
      <c r="C21" s="22" t="s">
        <v>49</v>
      </c>
      <c r="D21" s="23">
        <v>1241025.4402469669</v>
      </c>
      <c r="E21" s="2"/>
      <c r="F21" s="2"/>
      <c r="G21" s="11"/>
      <c r="H21" s="10">
        <f t="shared" si="0"/>
        <v>0</v>
      </c>
      <c r="I21" s="10">
        <f t="shared" si="1"/>
        <v>1241025.4402469669</v>
      </c>
      <c r="J21" s="12">
        <v>0</v>
      </c>
      <c r="K21" s="10">
        <f t="shared" ref="K21:K34" si="4">+I21*J21</f>
        <v>0</v>
      </c>
      <c r="L21" s="10">
        <f t="shared" ref="L21:L34" si="5">+I21+K21</f>
        <v>1241025.4402469669</v>
      </c>
      <c r="M21" s="12">
        <v>0</v>
      </c>
      <c r="N21" s="13">
        <f t="shared" si="2"/>
        <v>0</v>
      </c>
      <c r="O21" s="10">
        <f t="shared" ref="O21:O34" si="6">+N21+L21</f>
        <v>1241025.4402469669</v>
      </c>
      <c r="P21" s="10">
        <f t="shared" si="3"/>
        <v>0</v>
      </c>
    </row>
    <row r="22" spans="1:16" x14ac:dyDescent="0.25">
      <c r="A22" s="1">
        <v>12</v>
      </c>
      <c r="B22" s="2"/>
      <c r="C22" s="22" t="s">
        <v>50</v>
      </c>
      <c r="D22" s="23">
        <v>352014.65952900029</v>
      </c>
      <c r="E22" s="2"/>
      <c r="F22" s="2"/>
      <c r="G22" s="11"/>
      <c r="H22" s="10">
        <f t="shared" si="0"/>
        <v>0</v>
      </c>
      <c r="I22" s="10">
        <f t="shared" si="1"/>
        <v>352014.65952900029</v>
      </c>
      <c r="J22" s="12">
        <v>0</v>
      </c>
      <c r="K22" s="10">
        <f t="shared" si="4"/>
        <v>0</v>
      </c>
      <c r="L22" s="10">
        <f t="shared" si="5"/>
        <v>352014.65952900029</v>
      </c>
      <c r="M22" s="12">
        <v>0</v>
      </c>
      <c r="N22" s="13">
        <f t="shared" si="2"/>
        <v>0</v>
      </c>
      <c r="O22" s="10">
        <f t="shared" si="6"/>
        <v>352014.65952900029</v>
      </c>
      <c r="P22" s="10">
        <f t="shared" si="3"/>
        <v>0</v>
      </c>
    </row>
    <row r="23" spans="1:16" x14ac:dyDescent="0.25">
      <c r="A23" s="1">
        <v>13</v>
      </c>
      <c r="B23" s="2"/>
      <c r="C23" s="22" t="s">
        <v>51</v>
      </c>
      <c r="D23" s="23">
        <v>359591.65829400643</v>
      </c>
      <c r="E23" s="2"/>
      <c r="F23" s="2"/>
      <c r="G23" s="11"/>
      <c r="H23" s="10">
        <f t="shared" si="0"/>
        <v>0</v>
      </c>
      <c r="I23" s="10">
        <f t="shared" si="1"/>
        <v>359591.65829400643</v>
      </c>
      <c r="J23" s="12">
        <v>0</v>
      </c>
      <c r="K23" s="10">
        <f t="shared" si="4"/>
        <v>0</v>
      </c>
      <c r="L23" s="10">
        <f t="shared" si="5"/>
        <v>359591.65829400643</v>
      </c>
      <c r="M23" s="12">
        <v>0</v>
      </c>
      <c r="N23" s="13">
        <f t="shared" si="2"/>
        <v>0</v>
      </c>
      <c r="O23" s="10">
        <f t="shared" si="6"/>
        <v>359591.65829400643</v>
      </c>
      <c r="P23" s="10">
        <f t="shared" si="3"/>
        <v>0</v>
      </c>
    </row>
    <row r="24" spans="1:16" x14ac:dyDescent="0.25">
      <c r="A24" s="1">
        <v>14</v>
      </c>
      <c r="B24" s="2"/>
      <c r="C24" s="22" t="s">
        <v>52</v>
      </c>
      <c r="D24" s="23">
        <v>7309.400000000006</v>
      </c>
      <c r="E24" s="2"/>
      <c r="F24" s="2"/>
      <c r="G24" s="11"/>
      <c r="H24" s="10">
        <f t="shared" si="0"/>
        <v>0</v>
      </c>
      <c r="I24" s="10">
        <f t="shared" si="1"/>
        <v>7309.400000000006</v>
      </c>
      <c r="J24" s="12">
        <v>0</v>
      </c>
      <c r="K24" s="10">
        <f t="shared" si="4"/>
        <v>0</v>
      </c>
      <c r="L24" s="10">
        <f t="shared" si="5"/>
        <v>7309.400000000006</v>
      </c>
      <c r="M24" s="12">
        <v>0</v>
      </c>
      <c r="N24" s="13">
        <f t="shared" si="2"/>
        <v>0</v>
      </c>
      <c r="O24" s="10">
        <f t="shared" si="6"/>
        <v>7309.400000000006</v>
      </c>
      <c r="P24" s="10">
        <f t="shared" si="3"/>
        <v>0</v>
      </c>
    </row>
    <row r="25" spans="1:16" x14ac:dyDescent="0.25">
      <c r="A25" s="1">
        <v>15</v>
      </c>
      <c r="B25" s="2"/>
      <c r="C25" s="22" t="s">
        <v>53</v>
      </c>
      <c r="D25" s="23">
        <v>312094.9166350009</v>
      </c>
      <c r="E25" s="2"/>
      <c r="F25" s="2"/>
      <c r="G25" s="11"/>
      <c r="H25" s="10">
        <f t="shared" si="0"/>
        <v>0</v>
      </c>
      <c r="I25" s="10">
        <f t="shared" si="1"/>
        <v>312094.9166350009</v>
      </c>
      <c r="J25" s="12">
        <v>0</v>
      </c>
      <c r="K25" s="10">
        <f t="shared" si="4"/>
        <v>0</v>
      </c>
      <c r="L25" s="10">
        <f t="shared" si="5"/>
        <v>312094.9166350009</v>
      </c>
      <c r="M25" s="12">
        <v>0</v>
      </c>
      <c r="N25" s="13">
        <f t="shared" si="2"/>
        <v>0</v>
      </c>
      <c r="O25" s="10">
        <f t="shared" si="6"/>
        <v>312094.9166350009</v>
      </c>
      <c r="P25" s="10">
        <f t="shared" si="3"/>
        <v>0</v>
      </c>
    </row>
    <row r="26" spans="1:16" x14ac:dyDescent="0.25">
      <c r="A26" s="1">
        <v>16</v>
      </c>
      <c r="B26" s="2"/>
      <c r="C26" s="22">
        <v>28850</v>
      </c>
      <c r="D26" s="23">
        <v>120636.82165100051</v>
      </c>
      <c r="E26" s="2"/>
      <c r="F26" s="2"/>
      <c r="G26" s="11"/>
      <c r="H26" s="10">
        <f t="shared" si="0"/>
        <v>0</v>
      </c>
      <c r="I26" s="10">
        <f t="shared" si="1"/>
        <v>120636.82165100051</v>
      </c>
      <c r="J26" s="12">
        <v>0</v>
      </c>
      <c r="K26" s="10">
        <f t="shared" si="4"/>
        <v>0</v>
      </c>
      <c r="L26" s="10">
        <f t="shared" si="5"/>
        <v>120636.82165100051</v>
      </c>
      <c r="M26" s="12">
        <v>0</v>
      </c>
      <c r="N26" s="13">
        <f t="shared" si="2"/>
        <v>0</v>
      </c>
      <c r="O26" s="10">
        <f t="shared" si="6"/>
        <v>120636.82165100051</v>
      </c>
      <c r="P26" s="10">
        <f t="shared" si="3"/>
        <v>0</v>
      </c>
    </row>
    <row r="27" spans="1:16" x14ac:dyDescent="0.25">
      <c r="A27" s="1">
        <v>17</v>
      </c>
      <c r="B27" s="2"/>
      <c r="C27" s="22" t="s">
        <v>54</v>
      </c>
      <c r="D27" s="23">
        <v>8996.492940999995</v>
      </c>
      <c r="E27" s="2"/>
      <c r="F27" s="2"/>
      <c r="G27" s="11"/>
      <c r="H27" s="10">
        <f t="shared" si="0"/>
        <v>0</v>
      </c>
      <c r="I27" s="10">
        <f t="shared" si="1"/>
        <v>8996.492940999995</v>
      </c>
      <c r="J27" s="12">
        <v>0</v>
      </c>
      <c r="K27" s="10">
        <f t="shared" si="4"/>
        <v>0</v>
      </c>
      <c r="L27" s="10">
        <f t="shared" si="5"/>
        <v>8996.492940999995</v>
      </c>
      <c r="M27" s="12">
        <v>0</v>
      </c>
      <c r="N27" s="13">
        <f t="shared" si="2"/>
        <v>0</v>
      </c>
      <c r="O27" s="10">
        <f t="shared" si="6"/>
        <v>8996.492940999995</v>
      </c>
      <c r="P27" s="10">
        <f t="shared" si="3"/>
        <v>0</v>
      </c>
    </row>
    <row r="28" spans="1:16" x14ac:dyDescent="0.25">
      <c r="A28" s="1">
        <v>18</v>
      </c>
      <c r="B28" s="2"/>
      <c r="C28" s="22" t="s">
        <v>55</v>
      </c>
      <c r="D28" s="23">
        <v>62790.160000000054</v>
      </c>
      <c r="E28" s="2"/>
      <c r="F28" s="2"/>
      <c r="G28" s="11"/>
      <c r="H28" s="10">
        <f t="shared" si="0"/>
        <v>0</v>
      </c>
      <c r="I28" s="10">
        <f t="shared" si="1"/>
        <v>62790.160000000054</v>
      </c>
      <c r="J28" s="12">
        <v>0</v>
      </c>
      <c r="K28" s="10">
        <f t="shared" si="4"/>
        <v>0</v>
      </c>
      <c r="L28" s="10">
        <f t="shared" si="5"/>
        <v>62790.160000000054</v>
      </c>
      <c r="M28" s="12">
        <v>0</v>
      </c>
      <c r="N28" s="13">
        <f t="shared" si="2"/>
        <v>0</v>
      </c>
      <c r="O28" s="10">
        <f t="shared" si="6"/>
        <v>62790.160000000054</v>
      </c>
      <c r="P28" s="10">
        <f t="shared" si="3"/>
        <v>0</v>
      </c>
    </row>
    <row r="29" spans="1:16" x14ac:dyDescent="0.25">
      <c r="A29" s="1">
        <v>19</v>
      </c>
      <c r="B29" s="2"/>
      <c r="C29" s="22" t="s">
        <v>56</v>
      </c>
      <c r="D29" s="23">
        <v>11787.9457</v>
      </c>
      <c r="E29" s="2"/>
      <c r="F29" s="2"/>
      <c r="G29" s="11"/>
      <c r="H29" s="10">
        <f t="shared" si="0"/>
        <v>0</v>
      </c>
      <c r="I29" s="10">
        <f t="shared" si="1"/>
        <v>11787.9457</v>
      </c>
      <c r="J29" s="12">
        <v>0</v>
      </c>
      <c r="K29" s="10">
        <f t="shared" si="4"/>
        <v>0</v>
      </c>
      <c r="L29" s="10">
        <f t="shared" si="5"/>
        <v>11787.9457</v>
      </c>
      <c r="M29" s="12">
        <v>0</v>
      </c>
      <c r="N29" s="13">
        <f t="shared" si="2"/>
        <v>0</v>
      </c>
      <c r="O29" s="10">
        <f t="shared" si="6"/>
        <v>11787.9457</v>
      </c>
      <c r="P29" s="10">
        <f t="shared" si="3"/>
        <v>0</v>
      </c>
    </row>
    <row r="30" spans="1:16" x14ac:dyDescent="0.25">
      <c r="A30" s="1">
        <v>20</v>
      </c>
      <c r="B30" s="2"/>
      <c r="C30" s="22" t="s">
        <v>57</v>
      </c>
      <c r="D30" s="24">
        <f>684342.989486994-D31</f>
        <v>326377.82999999571</v>
      </c>
      <c r="E30" s="2"/>
      <c r="F30" s="2"/>
      <c r="G30" s="11"/>
      <c r="H30" s="10">
        <f t="shared" si="0"/>
        <v>0</v>
      </c>
      <c r="I30" s="10">
        <f t="shared" si="1"/>
        <v>326377.82999999571</v>
      </c>
      <c r="J30" s="12">
        <v>0</v>
      </c>
      <c r="K30" s="10">
        <f t="shared" si="4"/>
        <v>0</v>
      </c>
      <c r="L30" s="10">
        <f t="shared" si="5"/>
        <v>326377.82999999571</v>
      </c>
      <c r="M30" s="12">
        <v>0</v>
      </c>
      <c r="N30" s="13">
        <f>+L30*M30</f>
        <v>0</v>
      </c>
      <c r="O30" s="10">
        <f t="shared" si="6"/>
        <v>326377.82999999571</v>
      </c>
      <c r="P30" s="10">
        <f>+N30+K30+H30</f>
        <v>0</v>
      </c>
    </row>
    <row r="31" spans="1:16" x14ac:dyDescent="0.25">
      <c r="A31" s="1">
        <v>21</v>
      </c>
      <c r="B31" s="2"/>
      <c r="C31" s="22" t="s">
        <v>58</v>
      </c>
      <c r="D31" s="24">
        <v>357965.15948699828</v>
      </c>
      <c r="E31" s="2"/>
      <c r="F31" s="2"/>
      <c r="G31" s="11"/>
      <c r="H31" s="10">
        <f t="shared" si="0"/>
        <v>0</v>
      </c>
      <c r="I31" s="10">
        <f t="shared" si="1"/>
        <v>357965.15948699828</v>
      </c>
      <c r="J31" s="12">
        <v>0</v>
      </c>
      <c r="K31" s="10">
        <f t="shared" si="4"/>
        <v>0</v>
      </c>
      <c r="L31" s="10">
        <f t="shared" si="5"/>
        <v>357965.15948699828</v>
      </c>
      <c r="M31" s="12">
        <v>0</v>
      </c>
      <c r="N31" s="13">
        <f>+L31*M31</f>
        <v>0</v>
      </c>
      <c r="O31" s="10">
        <f t="shared" si="6"/>
        <v>357965.15948699828</v>
      </c>
      <c r="P31" s="10">
        <f>+N31+K31+H31</f>
        <v>0</v>
      </c>
    </row>
    <row r="32" spans="1:16" x14ac:dyDescent="0.25">
      <c r="A32" s="1">
        <v>22</v>
      </c>
      <c r="B32" s="2"/>
      <c r="C32" s="22" t="s">
        <v>59</v>
      </c>
      <c r="D32" s="24">
        <f>2187157.41531306-D33</f>
        <v>1695592.6198770627</v>
      </c>
      <c r="E32" s="2"/>
      <c r="F32" s="2"/>
      <c r="G32" s="11"/>
      <c r="H32" s="10">
        <f t="shared" si="0"/>
        <v>0</v>
      </c>
      <c r="I32" s="10">
        <f t="shared" si="1"/>
        <v>1695592.6198770627</v>
      </c>
      <c r="J32" s="12">
        <v>0</v>
      </c>
      <c r="K32" s="10">
        <f t="shared" si="4"/>
        <v>0</v>
      </c>
      <c r="L32" s="10">
        <f t="shared" si="5"/>
        <v>1695592.6198770627</v>
      </c>
      <c r="M32" s="12">
        <v>0</v>
      </c>
      <c r="N32" s="13">
        <f>+L32*M32</f>
        <v>0</v>
      </c>
      <c r="O32" s="10">
        <f t="shared" si="6"/>
        <v>1695592.6198770627</v>
      </c>
      <c r="P32" s="10">
        <f>+N32+K32+H32</f>
        <v>0</v>
      </c>
    </row>
    <row r="33" spans="1:16" x14ac:dyDescent="0.25">
      <c r="A33" s="1">
        <v>23</v>
      </c>
      <c r="B33" s="2"/>
      <c r="C33" s="22" t="s">
        <v>60</v>
      </c>
      <c r="D33" s="24">
        <v>491564.79543599725</v>
      </c>
      <c r="E33" s="2"/>
      <c r="F33" s="2"/>
      <c r="G33" s="11"/>
      <c r="H33" s="10">
        <f t="shared" si="0"/>
        <v>0</v>
      </c>
      <c r="I33" s="10">
        <f t="shared" si="1"/>
        <v>491564.79543599725</v>
      </c>
      <c r="J33" s="12">
        <v>0</v>
      </c>
      <c r="K33" s="10">
        <f t="shared" si="4"/>
        <v>0</v>
      </c>
      <c r="L33" s="10">
        <f t="shared" si="5"/>
        <v>491564.79543599725</v>
      </c>
      <c r="M33" s="12">
        <v>0</v>
      </c>
      <c r="N33" s="13">
        <f>+L33*M33</f>
        <v>0</v>
      </c>
      <c r="O33" s="10">
        <f t="shared" si="6"/>
        <v>491564.79543599725</v>
      </c>
      <c r="P33" s="10">
        <f>+N33+K33+H33</f>
        <v>0</v>
      </c>
    </row>
    <row r="34" spans="1:16" x14ac:dyDescent="0.25">
      <c r="A34" s="1">
        <v>24</v>
      </c>
      <c r="B34" s="2"/>
      <c r="C34" s="25">
        <v>29260</v>
      </c>
      <c r="D34" s="23">
        <v>13434.174545999997</v>
      </c>
      <c r="E34" s="2"/>
      <c r="F34" s="2"/>
      <c r="G34" s="11"/>
      <c r="H34" s="10">
        <f t="shared" si="0"/>
        <v>0</v>
      </c>
      <c r="I34" s="10">
        <f t="shared" si="1"/>
        <v>13434.174545999997</v>
      </c>
      <c r="J34" s="12">
        <v>0</v>
      </c>
      <c r="K34" s="10">
        <f t="shared" si="4"/>
        <v>0</v>
      </c>
      <c r="L34" s="10">
        <f t="shared" si="5"/>
        <v>13434.174545999997</v>
      </c>
      <c r="M34" s="12">
        <v>0</v>
      </c>
      <c r="N34" s="13">
        <f>+L34*M34</f>
        <v>0</v>
      </c>
      <c r="O34" s="10">
        <f t="shared" si="6"/>
        <v>13434.174545999997</v>
      </c>
      <c r="P34" s="10">
        <f>+N34+K34+H34</f>
        <v>0</v>
      </c>
    </row>
    <row r="35" spans="1:16" x14ac:dyDescent="0.25">
      <c r="A35" s="1">
        <v>25</v>
      </c>
      <c r="B35" s="2"/>
      <c r="C35" s="25"/>
      <c r="D35" s="23"/>
      <c r="E35" s="2"/>
      <c r="F35" s="2"/>
      <c r="G35" s="11"/>
      <c r="H35" s="10"/>
      <c r="I35" s="10"/>
      <c r="J35" s="26"/>
      <c r="K35" s="10"/>
      <c r="L35" s="10"/>
      <c r="M35" s="12"/>
      <c r="N35" s="13"/>
      <c r="O35" s="2"/>
      <c r="P35" s="10"/>
    </row>
    <row r="36" spans="1:16" x14ac:dyDescent="0.25">
      <c r="A36" s="1">
        <v>26</v>
      </c>
      <c r="B36" s="2"/>
      <c r="C36" s="2"/>
      <c r="D36" s="27">
        <f>SUM(D20:D34)</f>
        <v>5559294.3251210293</v>
      </c>
      <c r="E36" s="2"/>
      <c r="F36" s="27">
        <f>SUM(F20:F34)</f>
        <v>0</v>
      </c>
      <c r="G36" s="2"/>
      <c r="H36" s="27">
        <f>SUM(H20:H34)</f>
        <v>0</v>
      </c>
      <c r="I36" s="27">
        <f>SUM(I20:I34)</f>
        <v>5559294.3251210293</v>
      </c>
      <c r="J36" s="2"/>
      <c r="K36" s="27">
        <f>SUM(K20:K34)</f>
        <v>0</v>
      </c>
      <c r="L36" s="27">
        <f>SUM(L20:L34)</f>
        <v>5559294.3251210293</v>
      </c>
      <c r="M36" s="28"/>
      <c r="N36" s="27">
        <f>SUM(N20:N34)</f>
        <v>0</v>
      </c>
      <c r="O36" s="27">
        <f>SUM(O20:O34)</f>
        <v>5559294.3251210293</v>
      </c>
      <c r="P36" s="27">
        <f>SUM(P20:P34)</f>
        <v>0</v>
      </c>
    </row>
    <row r="37" spans="1:16" x14ac:dyDescent="0.25">
      <c r="A37" s="1"/>
      <c r="B37" s="2"/>
      <c r="C37" s="2"/>
      <c r="D37" s="27"/>
      <c r="E37" s="2"/>
      <c r="F37" s="27"/>
      <c r="G37" s="2"/>
      <c r="H37" s="27"/>
      <c r="I37" s="27"/>
      <c r="J37" s="2"/>
      <c r="K37" s="27"/>
      <c r="L37" s="27"/>
      <c r="M37" s="28"/>
      <c r="N37" s="27"/>
      <c r="O37" s="27"/>
      <c r="P37" s="27"/>
    </row>
    <row r="38" spans="1:16" x14ac:dyDescent="0.25">
      <c r="A38" s="1"/>
      <c r="B38" s="2"/>
      <c r="C38" s="2"/>
      <c r="D38" s="27"/>
      <c r="E38" s="2"/>
      <c r="F38" s="27"/>
      <c r="G38" s="2"/>
      <c r="H38" s="27"/>
      <c r="I38" s="27"/>
      <c r="J38" s="2" t="s">
        <v>94</v>
      </c>
      <c r="K38" s="27"/>
      <c r="L38" s="27"/>
      <c r="M38" s="28"/>
      <c r="N38" s="27"/>
      <c r="O38" s="27"/>
      <c r="P38" s="27"/>
    </row>
    <row r="39" spans="1:16" x14ac:dyDescent="0.25">
      <c r="A39" s="1" t="s">
        <v>34</v>
      </c>
      <c r="B39" s="2" t="s">
        <v>45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8"/>
      <c r="N39" s="2"/>
      <c r="O39" s="2"/>
      <c r="P39" s="2"/>
    </row>
    <row r="40" spans="1:16" x14ac:dyDescent="0.25">
      <c r="A40" s="1">
        <v>27</v>
      </c>
      <c r="B40" s="2"/>
      <c r="C40" s="25" t="s">
        <v>61</v>
      </c>
      <c r="D40" s="27"/>
      <c r="E40" s="2"/>
      <c r="F40" s="2"/>
      <c r="G40" s="2"/>
      <c r="H40" s="2"/>
      <c r="I40" s="2"/>
      <c r="J40" s="2"/>
      <c r="K40" s="2"/>
      <c r="L40" s="2"/>
      <c r="M40" s="28"/>
      <c r="N40" s="2"/>
      <c r="O40" s="2"/>
      <c r="P40" s="2"/>
    </row>
    <row r="41" spans="1:16" x14ac:dyDescent="0.25">
      <c r="A41" s="1">
        <v>28</v>
      </c>
      <c r="B41" s="2"/>
      <c r="C41" s="22" t="s">
        <v>50</v>
      </c>
      <c r="D41" s="23">
        <v>65642.860590000142</v>
      </c>
      <c r="E41" s="2"/>
      <c r="F41" s="23">
        <v>16091.811392000001</v>
      </c>
      <c r="G41" s="11">
        <v>3.1E-2</v>
      </c>
      <c r="H41" s="10">
        <f>+F41*G41</f>
        <v>498.84615315200006</v>
      </c>
      <c r="I41" s="10">
        <f t="shared" ref="I41:I62" si="7">+D41+H41</f>
        <v>66141.706743152143</v>
      </c>
      <c r="J41" s="11">
        <v>3.1E-2</v>
      </c>
      <c r="K41" s="10">
        <f t="shared" ref="K41:K62" si="8">+I41*J41</f>
        <v>2050.3929090377164</v>
      </c>
      <c r="L41" s="10">
        <f t="shared" ref="L41:L61" si="9">+I41+K41</f>
        <v>68192.099652189863</v>
      </c>
      <c r="M41" s="12">
        <v>0</v>
      </c>
      <c r="N41" s="13">
        <f t="shared" ref="N41:N61" si="10">+L41*M41</f>
        <v>0</v>
      </c>
      <c r="O41" s="13">
        <f>+L41+N41</f>
        <v>68192.099652189863</v>
      </c>
      <c r="P41" s="10">
        <f t="shared" ref="P41:P62" si="11">+N41+K41+H41</f>
        <v>2549.2390621897166</v>
      </c>
    </row>
    <row r="42" spans="1:16" x14ac:dyDescent="0.25">
      <c r="A42" s="1">
        <v>29</v>
      </c>
      <c r="B42" s="2"/>
      <c r="C42" s="22" t="s">
        <v>62</v>
      </c>
      <c r="D42" s="23">
        <v>78031.010000000446</v>
      </c>
      <c r="E42" s="2"/>
      <c r="F42" s="23">
        <v>20963.160000000007</v>
      </c>
      <c r="G42" s="11">
        <v>3.1E-2</v>
      </c>
      <c r="H42" s="10">
        <f>+F42*G42</f>
        <v>649.85796000000016</v>
      </c>
      <c r="I42" s="10">
        <f t="shared" si="7"/>
        <v>78680.86796000044</v>
      </c>
      <c r="J42" s="11">
        <v>3.1E-2</v>
      </c>
      <c r="K42" s="10">
        <f t="shared" si="8"/>
        <v>2439.1069067600138</v>
      </c>
      <c r="L42" s="10">
        <f t="shared" si="9"/>
        <v>81119.974866760458</v>
      </c>
      <c r="M42" s="12">
        <v>0</v>
      </c>
      <c r="N42" s="13">
        <f t="shared" si="10"/>
        <v>0</v>
      </c>
      <c r="O42" s="13">
        <f t="shared" ref="O42:O58" si="12">+L42+N42</f>
        <v>81119.974866760458</v>
      </c>
      <c r="P42" s="10">
        <f t="shared" si="11"/>
        <v>3088.964866760014</v>
      </c>
    </row>
    <row r="43" spans="1:16" x14ac:dyDescent="0.25">
      <c r="A43" s="1">
        <v>30</v>
      </c>
      <c r="B43" s="2"/>
      <c r="C43" s="22" t="s">
        <v>51</v>
      </c>
      <c r="D43" s="23">
        <v>2069470.9652639814</v>
      </c>
      <c r="E43" s="2"/>
      <c r="F43" s="23">
        <v>497116.51765099907</v>
      </c>
      <c r="G43" s="11">
        <v>3.1E-2</v>
      </c>
      <c r="H43" s="10">
        <f>+F43*G43</f>
        <v>15410.612047180972</v>
      </c>
      <c r="I43" s="10">
        <f t="shared" si="7"/>
        <v>2084881.5773111624</v>
      </c>
      <c r="J43" s="11">
        <v>3.1E-2</v>
      </c>
      <c r="K43" s="10">
        <f t="shared" si="8"/>
        <v>64631.328896646031</v>
      </c>
      <c r="L43" s="10">
        <f t="shared" si="9"/>
        <v>2149512.9062078083</v>
      </c>
      <c r="M43" s="12">
        <v>0</v>
      </c>
      <c r="N43" s="13">
        <f t="shared" si="10"/>
        <v>0</v>
      </c>
      <c r="O43" s="13">
        <f t="shared" si="12"/>
        <v>2149512.9062078083</v>
      </c>
      <c r="P43" s="10">
        <f t="shared" si="11"/>
        <v>80041.940943827009</v>
      </c>
    </row>
    <row r="44" spans="1:16" x14ac:dyDescent="0.25">
      <c r="A44" s="1">
        <v>31</v>
      </c>
      <c r="B44" s="2"/>
      <c r="C44" s="22" t="s">
        <v>63</v>
      </c>
      <c r="D44" s="23">
        <v>304520.09932699846</v>
      </c>
      <c r="E44" s="2"/>
      <c r="F44" s="23">
        <v>73909.680551000114</v>
      </c>
      <c r="G44" s="11">
        <v>3.1E-2</v>
      </c>
      <c r="H44" s="10">
        <f t="shared" ref="H44:H62" si="13">+F44*G44</f>
        <v>2291.2000970810036</v>
      </c>
      <c r="I44" s="10">
        <f t="shared" si="7"/>
        <v>306811.29942407948</v>
      </c>
      <c r="J44" s="11">
        <v>3.1E-2</v>
      </c>
      <c r="K44" s="10">
        <f t="shared" si="8"/>
        <v>9511.1502821464637</v>
      </c>
      <c r="L44" s="10">
        <f t="shared" si="9"/>
        <v>316322.44970622595</v>
      </c>
      <c r="M44" s="12">
        <v>0</v>
      </c>
      <c r="N44" s="13">
        <f t="shared" si="10"/>
        <v>0</v>
      </c>
      <c r="O44" s="13">
        <f t="shared" si="12"/>
        <v>316322.44970622595</v>
      </c>
      <c r="P44" s="10">
        <f t="shared" si="11"/>
        <v>11802.350379227468</v>
      </c>
    </row>
    <row r="45" spans="1:16" x14ac:dyDescent="0.25">
      <c r="A45" s="1">
        <v>32</v>
      </c>
      <c r="B45" s="2"/>
      <c r="C45" s="22" t="s">
        <v>64</v>
      </c>
      <c r="D45" s="23">
        <v>68748.616163999861</v>
      </c>
      <c r="E45" s="2"/>
      <c r="F45" s="23">
        <v>21810.994966000002</v>
      </c>
      <c r="G45" s="11">
        <v>3.1E-2</v>
      </c>
      <c r="H45" s="10">
        <f t="shared" si="13"/>
        <v>676.14084394600002</v>
      </c>
      <c r="I45" s="10">
        <f t="shared" si="7"/>
        <v>69424.757007945867</v>
      </c>
      <c r="J45" s="11">
        <v>3.1E-2</v>
      </c>
      <c r="K45" s="10">
        <f t="shared" si="8"/>
        <v>2152.1674672463218</v>
      </c>
      <c r="L45" s="10">
        <f t="shared" si="9"/>
        <v>71576.924475192194</v>
      </c>
      <c r="M45" s="12">
        <v>0</v>
      </c>
      <c r="N45" s="13">
        <f t="shared" si="10"/>
        <v>0</v>
      </c>
      <c r="O45" s="13">
        <f t="shared" si="12"/>
        <v>71576.924475192194</v>
      </c>
      <c r="P45" s="10">
        <f t="shared" si="11"/>
        <v>2828.308311192322</v>
      </c>
    </row>
    <row r="46" spans="1:16" x14ac:dyDescent="0.25">
      <c r="A46" s="1">
        <v>33</v>
      </c>
      <c r="B46" s="2"/>
      <c r="C46" s="22" t="s">
        <v>52</v>
      </c>
      <c r="D46" s="23">
        <v>1150953.1000000152</v>
      </c>
      <c r="E46" s="2"/>
      <c r="F46" s="23">
        <v>277047.46000000107</v>
      </c>
      <c r="G46" s="11">
        <v>3.1E-2</v>
      </c>
      <c r="H46" s="10">
        <f t="shared" si="13"/>
        <v>8588.471260000033</v>
      </c>
      <c r="I46" s="10">
        <f t="shared" si="7"/>
        <v>1159541.5712600152</v>
      </c>
      <c r="J46" s="11">
        <v>3.1E-2</v>
      </c>
      <c r="K46" s="10">
        <f t="shared" si="8"/>
        <v>35945.788709060471</v>
      </c>
      <c r="L46" s="10">
        <f t="shared" si="9"/>
        <v>1195487.3599690758</v>
      </c>
      <c r="M46" s="12">
        <v>0</v>
      </c>
      <c r="N46" s="13">
        <f t="shared" si="10"/>
        <v>0</v>
      </c>
      <c r="O46" s="13">
        <f t="shared" si="12"/>
        <v>1195487.3599690758</v>
      </c>
      <c r="P46" s="10">
        <f t="shared" si="11"/>
        <v>44534.259969060506</v>
      </c>
    </row>
    <row r="47" spans="1:16" x14ac:dyDescent="0.25">
      <c r="A47" s="1">
        <v>34</v>
      </c>
      <c r="B47" s="2"/>
      <c r="C47" s="22" t="s">
        <v>65</v>
      </c>
      <c r="D47" s="23">
        <v>945193.08999998716</v>
      </c>
      <c r="E47" s="2"/>
      <c r="F47" s="23">
        <v>257382.84999999913</v>
      </c>
      <c r="G47" s="11">
        <v>3.1E-2</v>
      </c>
      <c r="H47" s="10">
        <f t="shared" si="13"/>
        <v>7978.8683499999734</v>
      </c>
      <c r="I47" s="10">
        <f t="shared" si="7"/>
        <v>953171.95834998717</v>
      </c>
      <c r="J47" s="11">
        <v>3.1E-2</v>
      </c>
      <c r="K47" s="10">
        <f t="shared" si="8"/>
        <v>29548.3307088496</v>
      </c>
      <c r="L47" s="10">
        <f t="shared" si="9"/>
        <v>982720.28905883676</v>
      </c>
      <c r="M47" s="12">
        <v>0</v>
      </c>
      <c r="N47" s="13">
        <f t="shared" si="10"/>
        <v>0</v>
      </c>
      <c r="O47" s="13">
        <f t="shared" si="12"/>
        <v>982720.28905883676</v>
      </c>
      <c r="P47" s="10">
        <f t="shared" si="11"/>
        <v>37527.199058849576</v>
      </c>
    </row>
    <row r="48" spans="1:16" x14ac:dyDescent="0.25">
      <c r="A48" s="1">
        <v>35</v>
      </c>
      <c r="B48" s="2"/>
      <c r="C48" s="22" t="s">
        <v>53</v>
      </c>
      <c r="D48" s="23">
        <v>1143221.8732780369</v>
      </c>
      <c r="E48" s="2"/>
      <c r="F48" s="23">
        <v>326097.65622899926</v>
      </c>
      <c r="G48" s="11">
        <v>3.1E-2</v>
      </c>
      <c r="H48" s="10">
        <f t="shared" si="13"/>
        <v>10109.027343098976</v>
      </c>
      <c r="I48" s="10">
        <f t="shared" si="7"/>
        <v>1153330.900621136</v>
      </c>
      <c r="J48" s="11">
        <v>3.1E-2</v>
      </c>
      <c r="K48" s="10">
        <f t="shared" si="8"/>
        <v>35753.257919255215</v>
      </c>
      <c r="L48" s="10">
        <f t="shared" si="9"/>
        <v>1189084.1585403911</v>
      </c>
      <c r="M48" s="12">
        <v>0</v>
      </c>
      <c r="N48" s="13">
        <f t="shared" si="10"/>
        <v>0</v>
      </c>
      <c r="O48" s="13">
        <f t="shared" si="12"/>
        <v>1189084.1585403911</v>
      </c>
      <c r="P48" s="10">
        <f t="shared" si="11"/>
        <v>45862.285262354191</v>
      </c>
    </row>
    <row r="49" spans="1:16" x14ac:dyDescent="0.25">
      <c r="A49" s="1">
        <v>36</v>
      </c>
      <c r="B49" s="2"/>
      <c r="C49" s="29">
        <v>28860</v>
      </c>
      <c r="D49" s="23">
        <v>73.92</v>
      </c>
      <c r="E49" s="2"/>
      <c r="F49" s="23">
        <v>0</v>
      </c>
      <c r="G49" s="11">
        <v>3.1E-2</v>
      </c>
      <c r="H49" s="10">
        <f t="shared" si="13"/>
        <v>0</v>
      </c>
      <c r="I49" s="10">
        <f>+D49+H49</f>
        <v>73.92</v>
      </c>
      <c r="J49" s="11">
        <v>3.1E-2</v>
      </c>
      <c r="K49" s="10">
        <f>+I49*J49</f>
        <v>2.2915200000000002</v>
      </c>
      <c r="L49" s="10">
        <f>+I49+K49</f>
        <v>76.211520000000007</v>
      </c>
      <c r="M49" s="12">
        <v>0</v>
      </c>
      <c r="N49" s="13">
        <f>+L49*M49</f>
        <v>0</v>
      </c>
      <c r="O49" s="13">
        <f t="shared" si="12"/>
        <v>76.211520000000007</v>
      </c>
      <c r="P49" s="10">
        <f>+N49+K49+H49</f>
        <v>2.2915200000000002</v>
      </c>
    </row>
    <row r="50" spans="1:16" x14ac:dyDescent="0.25">
      <c r="A50" s="1">
        <v>37</v>
      </c>
      <c r="B50" s="2"/>
      <c r="C50" s="22" t="s">
        <v>54</v>
      </c>
      <c r="D50" s="23">
        <v>595618.26032400515</v>
      </c>
      <c r="E50" s="2"/>
      <c r="F50" s="23">
        <v>144258.64363099993</v>
      </c>
      <c r="G50" s="11">
        <v>3.1E-2</v>
      </c>
      <c r="H50" s="10">
        <f t="shared" si="13"/>
        <v>4472.0179525609974</v>
      </c>
      <c r="I50" s="10">
        <f t="shared" si="7"/>
        <v>600090.27827656618</v>
      </c>
      <c r="J50" s="11">
        <v>3.1E-2</v>
      </c>
      <c r="K50" s="10">
        <f t="shared" si="8"/>
        <v>18602.798626573553</v>
      </c>
      <c r="L50" s="10">
        <f t="shared" si="9"/>
        <v>618693.07690313971</v>
      </c>
      <c r="M50" s="12">
        <v>0</v>
      </c>
      <c r="N50" s="13">
        <f t="shared" si="10"/>
        <v>0</v>
      </c>
      <c r="O50" s="13">
        <f t="shared" si="12"/>
        <v>618693.07690313971</v>
      </c>
      <c r="P50" s="10">
        <f t="shared" si="11"/>
        <v>23074.816579134549</v>
      </c>
    </row>
    <row r="51" spans="1:16" x14ac:dyDescent="0.25">
      <c r="A51" s="1">
        <v>38</v>
      </c>
      <c r="B51" s="2"/>
      <c r="C51" s="22" t="s">
        <v>66</v>
      </c>
      <c r="D51" s="23">
        <v>18538.699999999993</v>
      </c>
      <c r="E51" s="2"/>
      <c r="F51" s="23">
        <v>3423.8999999999992</v>
      </c>
      <c r="G51" s="11">
        <v>3.1E-2</v>
      </c>
      <c r="H51" s="10">
        <f t="shared" si="13"/>
        <v>106.14089999999997</v>
      </c>
      <c r="I51" s="10">
        <f t="shared" si="7"/>
        <v>18644.840899999992</v>
      </c>
      <c r="J51" s="11">
        <v>3.1E-2</v>
      </c>
      <c r="K51" s="10">
        <f t="shared" si="8"/>
        <v>577.99006789999976</v>
      </c>
      <c r="L51" s="10">
        <f t="shared" si="9"/>
        <v>19222.83096789999</v>
      </c>
      <c r="M51" s="12">
        <v>0</v>
      </c>
      <c r="N51" s="13">
        <f t="shared" si="10"/>
        <v>0</v>
      </c>
      <c r="O51" s="13">
        <f t="shared" si="12"/>
        <v>19222.83096789999</v>
      </c>
      <c r="P51" s="10">
        <f t="shared" si="11"/>
        <v>684.13096789999975</v>
      </c>
    </row>
    <row r="52" spans="1:16" x14ac:dyDescent="0.25">
      <c r="A52" s="1">
        <v>39</v>
      </c>
      <c r="B52" s="2"/>
      <c r="C52" s="22" t="s">
        <v>67</v>
      </c>
      <c r="D52" s="23">
        <v>216222.84648300009</v>
      </c>
      <c r="E52" s="2"/>
      <c r="F52" s="23">
        <v>58968.791257000055</v>
      </c>
      <c r="G52" s="11">
        <v>3.1E-2</v>
      </c>
      <c r="H52" s="10">
        <f t="shared" si="13"/>
        <v>1828.0325289670018</v>
      </c>
      <c r="I52" s="10">
        <f t="shared" si="7"/>
        <v>218050.8790119671</v>
      </c>
      <c r="J52" s="11">
        <v>3.1E-2</v>
      </c>
      <c r="K52" s="10">
        <f t="shared" si="8"/>
        <v>6759.5772493709801</v>
      </c>
      <c r="L52" s="10">
        <f t="shared" si="9"/>
        <v>224810.45626133808</v>
      </c>
      <c r="M52" s="12">
        <v>0</v>
      </c>
      <c r="N52" s="13">
        <f t="shared" si="10"/>
        <v>0</v>
      </c>
      <c r="O52" s="13">
        <f t="shared" si="12"/>
        <v>224810.45626133808</v>
      </c>
      <c r="P52" s="10">
        <f t="shared" si="11"/>
        <v>8587.609778337981</v>
      </c>
    </row>
    <row r="53" spans="1:16" x14ac:dyDescent="0.25">
      <c r="A53" s="1">
        <v>40</v>
      </c>
      <c r="B53" s="2"/>
      <c r="C53" s="22" t="s">
        <v>68</v>
      </c>
      <c r="D53" s="23">
        <v>9325.1699999999946</v>
      </c>
      <c r="E53" s="2"/>
      <c r="F53" s="23">
        <v>4589.6200000000008</v>
      </c>
      <c r="G53" s="11">
        <v>3.1E-2</v>
      </c>
      <c r="H53" s="10">
        <f t="shared" si="13"/>
        <v>142.27822000000003</v>
      </c>
      <c r="I53" s="10">
        <f t="shared" si="7"/>
        <v>9467.4482199999948</v>
      </c>
      <c r="J53" s="11">
        <v>3.1E-2</v>
      </c>
      <c r="K53" s="10">
        <f t="shared" si="8"/>
        <v>293.49089481999982</v>
      </c>
      <c r="L53" s="10">
        <f t="shared" si="9"/>
        <v>9760.9391148199938</v>
      </c>
      <c r="M53" s="12">
        <v>0</v>
      </c>
      <c r="N53" s="13">
        <f t="shared" si="10"/>
        <v>0</v>
      </c>
      <c r="O53" s="13">
        <f t="shared" si="12"/>
        <v>9760.9391148199938</v>
      </c>
      <c r="P53" s="10">
        <f t="shared" si="11"/>
        <v>435.76911481999986</v>
      </c>
    </row>
    <row r="54" spans="1:16" x14ac:dyDescent="0.25">
      <c r="A54" s="1">
        <v>41</v>
      </c>
      <c r="B54" s="2"/>
      <c r="C54" s="22" t="s">
        <v>55</v>
      </c>
      <c r="D54" s="23">
        <v>764674.29755901697</v>
      </c>
      <c r="E54" s="2"/>
      <c r="F54" s="23">
        <v>203272.48417499993</v>
      </c>
      <c r="G54" s="11">
        <v>3.1E-2</v>
      </c>
      <c r="H54" s="10">
        <f t="shared" si="13"/>
        <v>6301.4470094249982</v>
      </c>
      <c r="I54" s="10">
        <f t="shared" si="7"/>
        <v>770975.74456844199</v>
      </c>
      <c r="J54" s="11">
        <v>3.1E-2</v>
      </c>
      <c r="K54" s="10">
        <f t="shared" si="8"/>
        <v>23900.248081621703</v>
      </c>
      <c r="L54" s="10">
        <f t="shared" si="9"/>
        <v>794875.99265006371</v>
      </c>
      <c r="M54" s="12">
        <v>0</v>
      </c>
      <c r="N54" s="13">
        <f t="shared" si="10"/>
        <v>0</v>
      </c>
      <c r="O54" s="13">
        <f t="shared" si="12"/>
        <v>794875.99265006371</v>
      </c>
      <c r="P54" s="10">
        <f t="shared" si="11"/>
        <v>30201.695091046702</v>
      </c>
    </row>
    <row r="55" spans="1:16" x14ac:dyDescent="0.25">
      <c r="A55" s="1">
        <v>42</v>
      </c>
      <c r="B55" s="2"/>
      <c r="C55" s="22" t="s">
        <v>56</v>
      </c>
      <c r="D55" s="23">
        <v>879038.63501599082</v>
      </c>
      <c r="E55" s="2"/>
      <c r="F55" s="23">
        <v>258998.25900699937</v>
      </c>
      <c r="G55" s="11">
        <v>3.1E-2</v>
      </c>
      <c r="H55" s="10">
        <f t="shared" si="13"/>
        <v>8028.9460292169806</v>
      </c>
      <c r="I55" s="10">
        <f t="shared" si="7"/>
        <v>887067.5810452078</v>
      </c>
      <c r="J55" s="11">
        <v>3.1E-2</v>
      </c>
      <c r="K55" s="10">
        <f t="shared" si="8"/>
        <v>27499.095012401442</v>
      </c>
      <c r="L55" s="10">
        <f t="shared" si="9"/>
        <v>914566.67605760926</v>
      </c>
      <c r="M55" s="12">
        <v>0</v>
      </c>
      <c r="N55" s="13">
        <f t="shared" si="10"/>
        <v>0</v>
      </c>
      <c r="O55" s="13">
        <f t="shared" si="12"/>
        <v>914566.67605760926</v>
      </c>
      <c r="P55" s="10">
        <f t="shared" si="11"/>
        <v>35528.041041618424</v>
      </c>
    </row>
    <row r="56" spans="1:16" x14ac:dyDescent="0.25">
      <c r="A56" s="1">
        <v>43</v>
      </c>
      <c r="B56" s="2"/>
      <c r="C56" s="22" t="s">
        <v>69</v>
      </c>
      <c r="D56" s="23">
        <v>61214.120000000185</v>
      </c>
      <c r="E56" s="2"/>
      <c r="F56" s="23">
        <v>19514.749999999964</v>
      </c>
      <c r="G56" s="11">
        <v>3.1E-2</v>
      </c>
      <c r="H56" s="10">
        <f t="shared" si="13"/>
        <v>604.95724999999891</v>
      </c>
      <c r="I56" s="10">
        <f t="shared" si="7"/>
        <v>61819.077250000184</v>
      </c>
      <c r="J56" s="11">
        <v>3.1E-2</v>
      </c>
      <c r="K56" s="10">
        <f t="shared" si="8"/>
        <v>1916.3913947500057</v>
      </c>
      <c r="L56" s="10">
        <f t="shared" si="9"/>
        <v>63735.468644750188</v>
      </c>
      <c r="M56" s="12">
        <v>0</v>
      </c>
      <c r="N56" s="13">
        <f t="shared" si="10"/>
        <v>0</v>
      </c>
      <c r="O56" s="13">
        <f t="shared" si="12"/>
        <v>63735.468644750188</v>
      </c>
      <c r="P56" s="10">
        <f t="shared" si="11"/>
        <v>2521.3486447500045</v>
      </c>
    </row>
    <row r="57" spans="1:16" x14ac:dyDescent="0.25">
      <c r="A57" s="1">
        <v>44</v>
      </c>
      <c r="B57" s="2"/>
      <c r="C57" s="22" t="s">
        <v>70</v>
      </c>
      <c r="D57" s="23">
        <v>359204.24000000238</v>
      </c>
      <c r="E57" s="2"/>
      <c r="F57" s="23">
        <v>103198.70999999999</v>
      </c>
      <c r="G57" s="11">
        <v>3.1E-2</v>
      </c>
      <c r="H57" s="10">
        <f t="shared" si="13"/>
        <v>3199.1600099999996</v>
      </c>
      <c r="I57" s="10">
        <f t="shared" si="7"/>
        <v>362403.40001000237</v>
      </c>
      <c r="J57" s="11">
        <v>3.1E-2</v>
      </c>
      <c r="K57" s="10">
        <f t="shared" si="8"/>
        <v>11234.505400310074</v>
      </c>
      <c r="L57" s="10">
        <f t="shared" si="9"/>
        <v>373637.90541031247</v>
      </c>
      <c r="M57" s="12">
        <v>0</v>
      </c>
      <c r="N57" s="13">
        <f t="shared" si="10"/>
        <v>0</v>
      </c>
      <c r="O57" s="13">
        <f t="shared" si="12"/>
        <v>373637.90541031247</v>
      </c>
      <c r="P57" s="10">
        <f t="shared" si="11"/>
        <v>14433.665410310074</v>
      </c>
    </row>
    <row r="58" spans="1:16" x14ac:dyDescent="0.25">
      <c r="A58" s="1">
        <v>45</v>
      </c>
      <c r="B58" s="2"/>
      <c r="C58" s="22" t="s">
        <v>57</v>
      </c>
      <c r="D58" s="23">
        <v>96110.140000000392</v>
      </c>
      <c r="E58" s="2"/>
      <c r="F58" s="23">
        <v>19496.73000000004</v>
      </c>
      <c r="G58" s="11">
        <v>3.1E-2</v>
      </c>
      <c r="H58" s="10">
        <f t="shared" si="13"/>
        <v>604.39863000000128</v>
      </c>
      <c r="I58" s="10">
        <f t="shared" si="7"/>
        <v>96714.538630000388</v>
      </c>
      <c r="J58" s="11">
        <v>3.1E-2</v>
      </c>
      <c r="K58" s="10">
        <f t="shared" si="8"/>
        <v>2998.1506975300122</v>
      </c>
      <c r="L58" s="10">
        <f t="shared" si="9"/>
        <v>99712.689327530403</v>
      </c>
      <c r="M58" s="12">
        <v>0</v>
      </c>
      <c r="N58" s="13">
        <f t="shared" si="10"/>
        <v>0</v>
      </c>
      <c r="O58" s="13">
        <f t="shared" si="12"/>
        <v>99712.689327530403</v>
      </c>
      <c r="P58" s="10">
        <f t="shared" si="11"/>
        <v>3602.5493275300132</v>
      </c>
    </row>
    <row r="59" spans="1:16" x14ac:dyDescent="0.25">
      <c r="A59" s="1">
        <v>46</v>
      </c>
      <c r="B59" s="2"/>
      <c r="C59" s="22" t="s">
        <v>59</v>
      </c>
      <c r="D59" s="23">
        <v>1779.60861</v>
      </c>
      <c r="E59" s="2"/>
      <c r="F59" s="23">
        <v>222.55833600000003</v>
      </c>
      <c r="G59" s="11">
        <v>3.1E-2</v>
      </c>
      <c r="H59" s="10">
        <f t="shared" si="13"/>
        <v>6.8993084160000011</v>
      </c>
      <c r="I59" s="10">
        <f t="shared" si="7"/>
        <v>1786.5079184159999</v>
      </c>
      <c r="J59" s="11">
        <v>3.1E-2</v>
      </c>
      <c r="K59" s="10">
        <f t="shared" si="8"/>
        <v>55.381745470896</v>
      </c>
      <c r="L59" s="10">
        <f t="shared" si="9"/>
        <v>1841.889663886896</v>
      </c>
      <c r="M59" s="12">
        <v>0</v>
      </c>
      <c r="N59" s="13">
        <f t="shared" si="10"/>
        <v>0</v>
      </c>
      <c r="O59" s="13">
        <f>+L59+N59</f>
        <v>1841.889663886896</v>
      </c>
      <c r="P59" s="10">
        <f t="shared" si="11"/>
        <v>62.281053886896004</v>
      </c>
    </row>
    <row r="60" spans="1:16" x14ac:dyDescent="0.25">
      <c r="A60" s="1">
        <v>47</v>
      </c>
      <c r="B60" s="2"/>
      <c r="C60" s="29">
        <v>29210</v>
      </c>
      <c r="D60" s="23">
        <v>387.61039200000005</v>
      </c>
      <c r="E60" s="2"/>
      <c r="F60" s="23">
        <v>0</v>
      </c>
      <c r="G60" s="11">
        <v>3.1E-2</v>
      </c>
      <c r="H60" s="10">
        <f t="shared" si="13"/>
        <v>0</v>
      </c>
      <c r="I60" s="10">
        <f>+D60+H60</f>
        <v>387.61039200000005</v>
      </c>
      <c r="J60" s="11">
        <v>3.1E-2</v>
      </c>
      <c r="K60" s="10">
        <f t="shared" si="8"/>
        <v>12.015922152000002</v>
      </c>
      <c r="L60" s="10">
        <f t="shared" si="9"/>
        <v>399.62631415200008</v>
      </c>
      <c r="M60" s="12">
        <v>0</v>
      </c>
      <c r="N60" s="13">
        <f t="shared" si="10"/>
        <v>0</v>
      </c>
      <c r="O60" s="13">
        <f>+L60+N60</f>
        <v>399.62631415200008</v>
      </c>
      <c r="P60" s="10">
        <f t="shared" si="11"/>
        <v>12.015922152000002</v>
      </c>
    </row>
    <row r="61" spans="1:16" x14ac:dyDescent="0.25">
      <c r="A61" s="1">
        <v>48</v>
      </c>
      <c r="B61" s="2"/>
      <c r="C61" s="29">
        <v>29260</v>
      </c>
      <c r="D61" s="23">
        <v>28313.028782999991</v>
      </c>
      <c r="E61" s="2"/>
      <c r="F61" s="23">
        <v>0</v>
      </c>
      <c r="G61" s="11">
        <v>3.1E-2</v>
      </c>
      <c r="H61" s="10">
        <f t="shared" si="13"/>
        <v>0</v>
      </c>
      <c r="I61" s="10">
        <f t="shared" si="7"/>
        <v>28313.028782999991</v>
      </c>
      <c r="J61" s="11">
        <v>3.1E-2</v>
      </c>
      <c r="K61" s="10">
        <f t="shared" si="8"/>
        <v>877.70389227299972</v>
      </c>
      <c r="L61" s="10">
        <f t="shared" si="9"/>
        <v>29190.73267527299</v>
      </c>
      <c r="M61" s="12">
        <v>0</v>
      </c>
      <c r="N61" s="13">
        <f t="shared" si="10"/>
        <v>0</v>
      </c>
      <c r="O61" s="13">
        <f>+L61+N61</f>
        <v>29190.73267527299</v>
      </c>
      <c r="P61" s="10">
        <f t="shared" si="11"/>
        <v>877.70389227299972</v>
      </c>
    </row>
    <row r="62" spans="1:16" x14ac:dyDescent="0.25">
      <c r="A62" s="1">
        <v>49</v>
      </c>
      <c r="B62" s="2"/>
      <c r="C62" s="22" t="s">
        <v>71</v>
      </c>
      <c r="D62" s="23">
        <v>2965.83</v>
      </c>
      <c r="E62" s="30"/>
      <c r="F62" s="31">
        <v>1816.1100000000001</v>
      </c>
      <c r="G62" s="32">
        <v>3.1E-2</v>
      </c>
      <c r="H62" s="33">
        <f t="shared" si="13"/>
        <v>56.299410000000002</v>
      </c>
      <c r="I62" s="33">
        <f t="shared" si="7"/>
        <v>3022.12941</v>
      </c>
      <c r="J62" s="32">
        <v>3.1E-2</v>
      </c>
      <c r="K62" s="33">
        <f t="shared" si="8"/>
        <v>93.686011710000002</v>
      </c>
      <c r="L62" s="33">
        <f>+I62+K62</f>
        <v>3115.81542171</v>
      </c>
      <c r="M62" s="34">
        <v>0</v>
      </c>
      <c r="N62" s="35">
        <f>+L62*M62</f>
        <v>0</v>
      </c>
      <c r="O62" s="35">
        <f>+L62+N62</f>
        <v>3115.81542171</v>
      </c>
      <c r="P62" s="33">
        <f t="shared" si="11"/>
        <v>149.98542171</v>
      </c>
    </row>
    <row r="63" spans="1:16" x14ac:dyDescent="0.25">
      <c r="A63" s="1">
        <v>50</v>
      </c>
      <c r="B63" s="2"/>
      <c r="C63" s="2"/>
      <c r="D63" s="27">
        <f>SUM(D40:D62)</f>
        <v>8859248.0217900351</v>
      </c>
      <c r="E63" s="2"/>
      <c r="F63" s="27">
        <f>SUM(F40:F62)</f>
        <v>2308180.6871949974</v>
      </c>
      <c r="G63" s="2"/>
      <c r="H63" s="27">
        <f>SUM(H40:H62)</f>
        <v>71553.601303044925</v>
      </c>
      <c r="I63" s="27">
        <f>SUM(I40:I62)</f>
        <v>8930801.6230930816</v>
      </c>
      <c r="J63" s="2"/>
      <c r="K63" s="27">
        <f>SUM(K40:K62)</f>
        <v>276854.8503158855</v>
      </c>
      <c r="L63" s="27">
        <f>SUM(L40:L62)</f>
        <v>9207656.4734089654</v>
      </c>
      <c r="M63" s="28"/>
      <c r="N63" s="27">
        <f>SUM(N40:N62)</f>
        <v>0</v>
      </c>
      <c r="O63" s="27">
        <f>SUM(O40:O62)</f>
        <v>9207656.4734089654</v>
      </c>
      <c r="P63" s="27">
        <f>SUM(P40:P62)</f>
        <v>348408.4516189305</v>
      </c>
    </row>
    <row r="64" spans="1:16" x14ac:dyDescent="0.2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8"/>
      <c r="N64" s="2"/>
      <c r="O64" s="2"/>
      <c r="P64" s="2"/>
    </row>
    <row r="65" spans="1:16" x14ac:dyDescent="0.25">
      <c r="A65" s="1"/>
      <c r="B65" s="2"/>
      <c r="C65" s="2"/>
      <c r="D65" s="2"/>
      <c r="E65" s="2"/>
      <c r="F65" s="2"/>
      <c r="G65" s="2"/>
      <c r="H65" s="2"/>
      <c r="I65" s="2"/>
      <c r="J65" s="2" t="s">
        <v>95</v>
      </c>
      <c r="K65" s="2"/>
      <c r="L65" s="2"/>
      <c r="M65" s="28"/>
      <c r="N65" s="2"/>
      <c r="O65" s="2"/>
      <c r="P65" s="2"/>
    </row>
    <row r="66" spans="1:16" ht="16.5" thickBot="1" x14ac:dyDescent="0.3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8"/>
      <c r="N66" s="2"/>
      <c r="O66" s="2"/>
      <c r="P66" s="2"/>
    </row>
    <row r="67" spans="1:16" x14ac:dyDescent="0.25">
      <c r="A67" s="1"/>
      <c r="B67" s="44" t="s">
        <v>72</v>
      </c>
      <c r="C67" s="45"/>
      <c r="D67" s="45"/>
      <c r="E67" s="46"/>
      <c r="F67" s="2"/>
      <c r="G67" s="2"/>
      <c r="H67" s="2"/>
      <c r="I67" s="2"/>
      <c r="J67" s="2"/>
      <c r="K67" s="2"/>
      <c r="L67" s="2"/>
      <c r="M67" s="28"/>
      <c r="N67" s="2"/>
      <c r="O67" s="2"/>
      <c r="P67" s="2"/>
    </row>
    <row r="68" spans="1:16" x14ac:dyDescent="0.25">
      <c r="A68" s="1"/>
      <c r="B68" s="47"/>
      <c r="C68" s="48"/>
      <c r="D68" s="48"/>
      <c r="E68" s="49"/>
      <c r="F68" s="2"/>
      <c r="G68" s="2"/>
      <c r="H68" s="2"/>
      <c r="I68" s="2"/>
      <c r="J68" s="2"/>
      <c r="K68" s="2"/>
      <c r="L68" s="2"/>
      <c r="M68" s="28"/>
      <c r="N68" s="2"/>
      <c r="O68" s="2"/>
      <c r="P68" s="2"/>
    </row>
    <row r="69" spans="1:16" x14ac:dyDescent="0.25">
      <c r="A69" s="1"/>
      <c r="B69" s="47"/>
      <c r="C69" s="48"/>
      <c r="D69" s="48"/>
      <c r="E69" s="49"/>
      <c r="F69" s="2"/>
      <c r="G69" s="2"/>
      <c r="H69" s="2"/>
      <c r="I69" s="2"/>
      <c r="J69" s="2"/>
      <c r="K69" s="2"/>
      <c r="L69" s="2"/>
      <c r="M69" s="28"/>
      <c r="N69" s="2"/>
      <c r="O69" s="2"/>
      <c r="P69" s="2"/>
    </row>
    <row r="70" spans="1:16" ht="16.5" thickBot="1" x14ac:dyDescent="0.3">
      <c r="A70" s="1"/>
      <c r="B70" s="50"/>
      <c r="C70" s="51"/>
      <c r="D70" s="51"/>
      <c r="E70" s="52"/>
      <c r="F70" s="2"/>
      <c r="G70" s="2"/>
      <c r="H70" s="2"/>
      <c r="I70" s="2"/>
      <c r="J70" s="2"/>
      <c r="K70" s="2"/>
      <c r="L70" s="2"/>
      <c r="M70" s="28"/>
      <c r="N70" s="2"/>
      <c r="O70" s="2"/>
      <c r="P70" s="2"/>
    </row>
    <row r="71" spans="1:16" x14ac:dyDescent="0.25">
      <c r="A71" s="9" t="s">
        <v>73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8"/>
      <c r="N71" s="2"/>
      <c r="O71" s="2"/>
      <c r="P71" s="2"/>
    </row>
    <row r="72" spans="1:16" x14ac:dyDescent="0.25">
      <c r="A72" s="1">
        <v>51</v>
      </c>
      <c r="B72" s="36" t="s">
        <v>74</v>
      </c>
      <c r="C72" s="2"/>
      <c r="D72" s="2"/>
      <c r="E72" s="2"/>
      <c r="F72" s="37">
        <v>1036861.35</v>
      </c>
      <c r="G72" s="2"/>
      <c r="H72" s="2"/>
      <c r="I72" s="2"/>
      <c r="J72" s="12">
        <v>0</v>
      </c>
      <c r="K72" s="37">
        <f>+F72*J72</f>
        <v>0</v>
      </c>
      <c r="L72" s="37">
        <f>+F72+K72</f>
        <v>1036861.35</v>
      </c>
      <c r="M72" s="12">
        <v>0</v>
      </c>
      <c r="N72" s="2">
        <f>+L72*M72</f>
        <v>0</v>
      </c>
      <c r="O72" s="37">
        <f>+L72+N72</f>
        <v>1036861.35</v>
      </c>
      <c r="P72" s="37">
        <f>+O72-F72</f>
        <v>0</v>
      </c>
    </row>
    <row r="73" spans="1:16" x14ac:dyDescent="0.25">
      <c r="A73" s="1">
        <v>52</v>
      </c>
      <c r="B73" s="36" t="s">
        <v>75</v>
      </c>
      <c r="C73" s="2"/>
      <c r="D73" s="2"/>
      <c r="E73" s="2"/>
      <c r="F73" s="37">
        <v>115428.85</v>
      </c>
      <c r="G73" s="2"/>
      <c r="H73" s="2"/>
      <c r="I73" s="2"/>
      <c r="J73" s="12">
        <v>0</v>
      </c>
      <c r="K73" s="37">
        <f>+F73*J73</f>
        <v>0</v>
      </c>
      <c r="L73" s="37">
        <f t="shared" ref="L73:L86" si="14">+F73+K73</f>
        <v>115428.85</v>
      </c>
      <c r="M73" s="12">
        <v>0</v>
      </c>
      <c r="N73" s="2">
        <f t="shared" ref="N73:N86" si="15">+L73*M73</f>
        <v>0</v>
      </c>
      <c r="O73" s="37">
        <f t="shared" ref="O73:O86" si="16">+L73+N73</f>
        <v>115428.85</v>
      </c>
      <c r="P73" s="37">
        <f t="shared" ref="P73:P86" si="17">+O73-F73</f>
        <v>0</v>
      </c>
    </row>
    <row r="74" spans="1:16" x14ac:dyDescent="0.25">
      <c r="A74" s="1">
        <v>53</v>
      </c>
      <c r="B74" s="36" t="s">
        <v>76</v>
      </c>
      <c r="C74" s="2"/>
      <c r="D74" s="2"/>
      <c r="E74" s="2"/>
      <c r="F74" s="37">
        <v>423581.69</v>
      </c>
      <c r="G74" s="2"/>
      <c r="H74" s="2"/>
      <c r="I74" s="2"/>
      <c r="J74" s="12">
        <v>0</v>
      </c>
      <c r="K74" s="37">
        <f t="shared" ref="K74:K86" si="18">+F74*J74</f>
        <v>0</v>
      </c>
      <c r="L74" s="37">
        <f t="shared" si="14"/>
        <v>423581.69</v>
      </c>
      <c r="M74" s="12">
        <v>0</v>
      </c>
      <c r="N74" s="2">
        <f t="shared" si="15"/>
        <v>0</v>
      </c>
      <c r="O74" s="37">
        <f t="shared" si="16"/>
        <v>423581.69</v>
      </c>
      <c r="P74" s="37">
        <f t="shared" si="17"/>
        <v>0</v>
      </c>
    </row>
    <row r="75" spans="1:16" x14ac:dyDescent="0.25">
      <c r="A75" s="1">
        <v>54</v>
      </c>
      <c r="B75" s="36" t="s">
        <v>77</v>
      </c>
      <c r="C75" s="2"/>
      <c r="D75" s="2"/>
      <c r="E75" s="2"/>
      <c r="F75" s="37">
        <v>208965.05</v>
      </c>
      <c r="G75" s="2"/>
      <c r="H75" s="2"/>
      <c r="I75" s="2"/>
      <c r="J75" s="12">
        <v>0</v>
      </c>
      <c r="K75" s="37">
        <f t="shared" si="18"/>
        <v>0</v>
      </c>
      <c r="L75" s="37">
        <f t="shared" si="14"/>
        <v>208965.05</v>
      </c>
      <c r="M75" s="12">
        <v>0</v>
      </c>
      <c r="N75" s="2">
        <f t="shared" si="15"/>
        <v>0</v>
      </c>
      <c r="O75" s="37">
        <f t="shared" si="16"/>
        <v>208965.05</v>
      </c>
      <c r="P75" s="37">
        <f t="shared" si="17"/>
        <v>0</v>
      </c>
    </row>
    <row r="76" spans="1:16" x14ac:dyDescent="0.25">
      <c r="A76" s="1">
        <v>55</v>
      </c>
      <c r="B76" s="36" t="s">
        <v>78</v>
      </c>
      <c r="C76" s="2"/>
      <c r="D76" s="2"/>
      <c r="E76" s="2"/>
      <c r="F76" s="37">
        <v>153109.92000000001</v>
      </c>
      <c r="G76" s="2"/>
      <c r="H76" s="2"/>
      <c r="I76" s="2"/>
      <c r="J76" s="12">
        <v>0</v>
      </c>
      <c r="K76" s="37">
        <f t="shared" si="18"/>
        <v>0</v>
      </c>
      <c r="L76" s="37">
        <f t="shared" si="14"/>
        <v>153109.92000000001</v>
      </c>
      <c r="M76" s="12">
        <v>0</v>
      </c>
      <c r="N76" s="2">
        <f t="shared" si="15"/>
        <v>0</v>
      </c>
      <c r="O76" s="37">
        <f t="shared" si="16"/>
        <v>153109.92000000001</v>
      </c>
      <c r="P76" s="37">
        <f t="shared" si="17"/>
        <v>0</v>
      </c>
    </row>
    <row r="77" spans="1:16" x14ac:dyDescent="0.25">
      <c r="A77" s="1">
        <v>56</v>
      </c>
      <c r="B77" s="36" t="s">
        <v>79</v>
      </c>
      <c r="C77" s="2"/>
      <c r="D77" s="2"/>
      <c r="E77" s="2"/>
      <c r="F77" s="37">
        <v>84449.44</v>
      </c>
      <c r="G77" s="2"/>
      <c r="H77" s="2"/>
      <c r="I77" s="2"/>
      <c r="J77" s="12">
        <v>0</v>
      </c>
      <c r="K77" s="37">
        <f t="shared" si="18"/>
        <v>0</v>
      </c>
      <c r="L77" s="37">
        <f t="shared" si="14"/>
        <v>84449.44</v>
      </c>
      <c r="M77" s="12">
        <v>0</v>
      </c>
      <c r="N77" s="2">
        <f t="shared" si="15"/>
        <v>0</v>
      </c>
      <c r="O77" s="37">
        <f t="shared" si="16"/>
        <v>84449.44</v>
      </c>
      <c r="P77" s="37">
        <f t="shared" si="17"/>
        <v>0</v>
      </c>
    </row>
    <row r="78" spans="1:16" x14ac:dyDescent="0.25">
      <c r="A78" s="1">
        <v>57</v>
      </c>
      <c r="B78" s="36" t="s">
        <v>80</v>
      </c>
      <c r="C78" s="2"/>
      <c r="D78" s="2"/>
      <c r="E78" s="2"/>
      <c r="F78" s="37">
        <v>1024805.29</v>
      </c>
      <c r="G78" s="2"/>
      <c r="H78" s="2"/>
      <c r="I78" s="2"/>
      <c r="J78" s="12">
        <v>0</v>
      </c>
      <c r="K78" s="37">
        <f t="shared" si="18"/>
        <v>0</v>
      </c>
      <c r="L78" s="37">
        <f t="shared" si="14"/>
        <v>1024805.29</v>
      </c>
      <c r="M78" s="12">
        <v>0</v>
      </c>
      <c r="N78" s="2">
        <f t="shared" si="15"/>
        <v>0</v>
      </c>
      <c r="O78" s="37">
        <f t="shared" si="16"/>
        <v>1024805.29</v>
      </c>
      <c r="P78" s="37">
        <f t="shared" si="17"/>
        <v>0</v>
      </c>
    </row>
    <row r="79" spans="1:16" x14ac:dyDescent="0.25">
      <c r="A79" s="1">
        <v>58</v>
      </c>
      <c r="B79" s="36" t="s">
        <v>81</v>
      </c>
      <c r="C79" s="2"/>
      <c r="D79" s="2"/>
      <c r="E79" s="2"/>
      <c r="F79" s="37">
        <v>208344.85</v>
      </c>
      <c r="G79" s="2"/>
      <c r="H79" s="2"/>
      <c r="I79" s="2"/>
      <c r="J79" s="12">
        <v>0</v>
      </c>
      <c r="K79" s="37">
        <f t="shared" si="18"/>
        <v>0</v>
      </c>
      <c r="L79" s="37">
        <f t="shared" si="14"/>
        <v>208344.85</v>
      </c>
      <c r="M79" s="12">
        <v>0</v>
      </c>
      <c r="N79" s="2">
        <f t="shared" si="15"/>
        <v>0</v>
      </c>
      <c r="O79" s="37">
        <f t="shared" si="16"/>
        <v>208344.85</v>
      </c>
      <c r="P79" s="37">
        <f t="shared" si="17"/>
        <v>0</v>
      </c>
    </row>
    <row r="80" spans="1:16" x14ac:dyDescent="0.25">
      <c r="A80" s="1">
        <v>59</v>
      </c>
      <c r="B80" s="36" t="s">
        <v>82</v>
      </c>
      <c r="C80" s="2"/>
      <c r="D80" s="2"/>
      <c r="E80" s="2"/>
      <c r="F80" s="37">
        <v>159743.65</v>
      </c>
      <c r="G80" s="2"/>
      <c r="H80" s="2"/>
      <c r="I80" s="2"/>
      <c r="J80" s="12">
        <v>0</v>
      </c>
      <c r="K80" s="37">
        <f t="shared" si="18"/>
        <v>0</v>
      </c>
      <c r="L80" s="37">
        <f t="shared" si="14"/>
        <v>159743.65</v>
      </c>
      <c r="M80" s="12">
        <v>0</v>
      </c>
      <c r="N80" s="2">
        <f t="shared" si="15"/>
        <v>0</v>
      </c>
      <c r="O80" s="37">
        <f t="shared" si="16"/>
        <v>159743.65</v>
      </c>
      <c r="P80" s="37">
        <f t="shared" si="17"/>
        <v>0</v>
      </c>
    </row>
    <row r="81" spans="1:16" x14ac:dyDescent="0.25">
      <c r="A81" s="1">
        <v>60</v>
      </c>
      <c r="B81" s="36" t="s">
        <v>83</v>
      </c>
      <c r="C81" s="2"/>
      <c r="D81" s="2"/>
      <c r="E81" s="2"/>
      <c r="F81" s="37">
        <v>250606.53</v>
      </c>
      <c r="G81" s="2"/>
      <c r="H81" s="2"/>
      <c r="I81" s="2"/>
      <c r="J81" s="12">
        <v>0</v>
      </c>
      <c r="K81" s="37">
        <f t="shared" si="18"/>
        <v>0</v>
      </c>
      <c r="L81" s="37">
        <f t="shared" si="14"/>
        <v>250606.53</v>
      </c>
      <c r="M81" s="12">
        <v>0</v>
      </c>
      <c r="N81" s="2">
        <f t="shared" si="15"/>
        <v>0</v>
      </c>
      <c r="O81" s="37">
        <f t="shared" si="16"/>
        <v>250606.53</v>
      </c>
      <c r="P81" s="37">
        <f t="shared" si="17"/>
        <v>0</v>
      </c>
    </row>
    <row r="82" spans="1:16" x14ac:dyDescent="0.25">
      <c r="A82" s="1">
        <v>61</v>
      </c>
      <c r="B82" s="36" t="s">
        <v>84</v>
      </c>
      <c r="C82" s="2"/>
      <c r="D82" s="2"/>
      <c r="E82" s="2"/>
      <c r="F82" s="37">
        <v>39737.97</v>
      </c>
      <c r="G82" s="2"/>
      <c r="H82" s="2"/>
      <c r="I82" s="2"/>
      <c r="J82" s="12">
        <v>0</v>
      </c>
      <c r="K82" s="37">
        <f t="shared" si="18"/>
        <v>0</v>
      </c>
      <c r="L82" s="37">
        <f t="shared" si="14"/>
        <v>39737.97</v>
      </c>
      <c r="M82" s="12">
        <v>0</v>
      </c>
      <c r="N82" s="2">
        <f t="shared" si="15"/>
        <v>0</v>
      </c>
      <c r="O82" s="37">
        <f t="shared" si="16"/>
        <v>39737.97</v>
      </c>
      <c r="P82" s="37">
        <f t="shared" si="17"/>
        <v>0</v>
      </c>
    </row>
    <row r="83" spans="1:16" x14ac:dyDescent="0.25">
      <c r="A83" s="1">
        <v>62</v>
      </c>
      <c r="B83" s="36" t="s">
        <v>85</v>
      </c>
      <c r="C83" s="2"/>
      <c r="D83" s="2"/>
      <c r="E83" s="2"/>
      <c r="F83" s="37">
        <v>29392.47</v>
      </c>
      <c r="G83" s="2"/>
      <c r="H83" s="2"/>
      <c r="I83" s="2"/>
      <c r="J83" s="12">
        <v>0</v>
      </c>
      <c r="K83" s="37">
        <f t="shared" si="18"/>
        <v>0</v>
      </c>
      <c r="L83" s="37">
        <f t="shared" si="14"/>
        <v>29392.47</v>
      </c>
      <c r="M83" s="12">
        <v>0</v>
      </c>
      <c r="N83" s="2">
        <f t="shared" si="15"/>
        <v>0</v>
      </c>
      <c r="O83" s="37">
        <f t="shared" si="16"/>
        <v>29392.47</v>
      </c>
      <c r="P83" s="37">
        <f t="shared" si="17"/>
        <v>0</v>
      </c>
    </row>
    <row r="84" spans="1:16" x14ac:dyDescent="0.25">
      <c r="A84" s="1">
        <v>63</v>
      </c>
      <c r="B84" s="36" t="s">
        <v>86</v>
      </c>
      <c r="C84" s="2"/>
      <c r="D84" s="2"/>
      <c r="E84" s="2"/>
      <c r="F84" s="37">
        <v>558174.55000000005</v>
      </c>
      <c r="G84" s="2"/>
      <c r="H84" s="2"/>
      <c r="I84" s="2"/>
      <c r="J84" s="12">
        <v>0</v>
      </c>
      <c r="K84" s="37">
        <f t="shared" si="18"/>
        <v>0</v>
      </c>
      <c r="L84" s="37">
        <f t="shared" si="14"/>
        <v>558174.55000000005</v>
      </c>
      <c r="M84" s="12">
        <v>0</v>
      </c>
      <c r="N84" s="2">
        <f t="shared" si="15"/>
        <v>0</v>
      </c>
      <c r="O84" s="37">
        <f t="shared" si="16"/>
        <v>558174.55000000005</v>
      </c>
      <c r="P84" s="37">
        <f t="shared" si="17"/>
        <v>0</v>
      </c>
    </row>
    <row r="85" spans="1:16" x14ac:dyDescent="0.25">
      <c r="A85" s="1">
        <v>64</v>
      </c>
      <c r="B85" s="36" t="s">
        <v>87</v>
      </c>
      <c r="C85" s="2"/>
      <c r="D85" s="2"/>
      <c r="E85" s="2"/>
      <c r="F85" s="37">
        <v>54777.31</v>
      </c>
      <c r="G85" s="2"/>
      <c r="H85" s="2"/>
      <c r="I85" s="2"/>
      <c r="J85" s="12">
        <v>0</v>
      </c>
      <c r="K85" s="37">
        <f t="shared" si="18"/>
        <v>0</v>
      </c>
      <c r="L85" s="37">
        <f t="shared" si="14"/>
        <v>54777.31</v>
      </c>
      <c r="M85" s="12">
        <v>0</v>
      </c>
      <c r="N85" s="2">
        <f t="shared" si="15"/>
        <v>0</v>
      </c>
      <c r="O85" s="37">
        <f t="shared" si="16"/>
        <v>54777.31</v>
      </c>
      <c r="P85" s="37">
        <f t="shared" si="17"/>
        <v>0</v>
      </c>
    </row>
    <row r="86" spans="1:16" x14ac:dyDescent="0.25">
      <c r="A86" s="1">
        <v>65</v>
      </c>
      <c r="B86" s="36" t="s">
        <v>88</v>
      </c>
      <c r="C86" s="2"/>
      <c r="D86" s="2"/>
      <c r="E86" s="2"/>
      <c r="F86" s="38">
        <v>9465.5499999999993</v>
      </c>
      <c r="G86" s="2"/>
      <c r="H86" s="2"/>
      <c r="I86" s="2"/>
      <c r="J86" s="12">
        <v>0</v>
      </c>
      <c r="K86" s="37">
        <f t="shared" si="18"/>
        <v>0</v>
      </c>
      <c r="L86" s="37">
        <f t="shared" si="14"/>
        <v>9465.5499999999993</v>
      </c>
      <c r="M86" s="12">
        <v>0</v>
      </c>
      <c r="N86" s="2">
        <f t="shared" si="15"/>
        <v>0</v>
      </c>
      <c r="O86" s="37">
        <f t="shared" si="16"/>
        <v>9465.5499999999993</v>
      </c>
      <c r="P86" s="37">
        <f t="shared" si="17"/>
        <v>0</v>
      </c>
    </row>
    <row r="87" spans="1:16" x14ac:dyDescent="0.25">
      <c r="A87" s="1"/>
      <c r="B87" s="2"/>
      <c r="C87" s="2"/>
      <c r="D87" s="2"/>
      <c r="E87" s="2"/>
      <c r="F87" s="39">
        <f>SUM(F72:F86)</f>
        <v>4357444.47</v>
      </c>
      <c r="G87" s="2"/>
      <c r="H87" s="2"/>
      <c r="I87" s="2"/>
      <c r="J87" s="2"/>
      <c r="K87" s="39">
        <f>SUM(K72:K86)</f>
        <v>0</v>
      </c>
      <c r="L87" s="39">
        <f>SUM(L72:L86)</f>
        <v>4357444.47</v>
      </c>
      <c r="M87" s="2"/>
      <c r="N87" s="39">
        <f>SUM(N72:N86)</f>
        <v>0</v>
      </c>
      <c r="O87" s="39">
        <f>SUM(O72:O86)</f>
        <v>4357444.47</v>
      </c>
      <c r="P87" s="39">
        <f>SUM(P72:P86)</f>
        <v>0</v>
      </c>
    </row>
    <row r="88" spans="1:16" x14ac:dyDescent="0.25">
      <c r="A88" s="1"/>
      <c r="B88" s="2"/>
      <c r="C88" s="2"/>
      <c r="D88" s="2"/>
      <c r="E88" s="2"/>
      <c r="F88" s="2"/>
      <c r="G88" s="2"/>
      <c r="H88" s="2"/>
      <c r="I88" s="2"/>
      <c r="J88" s="2"/>
      <c r="K88" s="37"/>
      <c r="L88" s="2"/>
      <c r="M88" s="2"/>
      <c r="N88" s="2"/>
      <c r="O88" s="2"/>
      <c r="P88" s="2"/>
    </row>
    <row r="89" spans="1:16" x14ac:dyDescent="0.25">
      <c r="A89" s="40" t="s">
        <v>89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x14ac:dyDescent="0.25">
      <c r="A90" s="40" t="s">
        <v>90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x14ac:dyDescent="0.25">
      <c r="A91" s="40" t="s">
        <v>91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x14ac:dyDescent="0.25">
      <c r="A92" s="40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x14ac:dyDescent="0.25">
      <c r="A93" s="40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x14ac:dyDescent="0.25">
      <c r="A94" s="40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x14ac:dyDescent="0.25">
      <c r="A95" s="1"/>
      <c r="B95" s="2"/>
      <c r="C95" s="2"/>
      <c r="D95" s="2"/>
      <c r="E95" s="2"/>
      <c r="F95" s="2"/>
      <c r="G95" s="2"/>
      <c r="H95" s="2"/>
      <c r="I95" s="2"/>
      <c r="J95" s="2" t="s">
        <v>96</v>
      </c>
      <c r="K95" s="2"/>
      <c r="L95" s="2"/>
      <c r="M95" s="2"/>
      <c r="N95" s="2"/>
      <c r="O95" s="2"/>
      <c r="P95" s="2"/>
    </row>
    <row r="96" spans="1:16" x14ac:dyDescent="0.2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x14ac:dyDescent="0.2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</sheetData>
  <mergeCells count="6">
    <mergeCell ref="B67:E70"/>
    <mergeCell ref="E1:L1"/>
    <mergeCell ref="E2:L2"/>
    <mergeCell ref="E3:L3"/>
    <mergeCell ref="E4:L4"/>
    <mergeCell ref="E5:L5"/>
  </mergeCells>
  <pageMargins left="0.7" right="0.7" top="0.75" bottom="0.75" header="0.3" footer="0.3"/>
  <pageSetup scale="47" fitToHeight="3" orientation="landscape" r:id="rId1"/>
  <rowBreaks count="2" manualBreakCount="2">
    <brk id="38" max="15" man="1"/>
    <brk id="65" max="1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206095F44BB694BA20BDD0C7793D36E" ma:contentTypeVersion="92" ma:contentTypeDescription="" ma:contentTypeScope="" ma:versionID="f96814c37ae029d81a1e8c3d1b37a1d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2017-08-31T07:00:00+00:00</OpenedDate>
    <SignificantOrder xmlns="dc463f71-b30c-4ab2-9473-d307f9d35888">false</SignificantOrder>
    <Date1 xmlns="dc463f71-b30c-4ab2-9473-d307f9d35888">2018-02-15T08:00:00+00:00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170929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D7A784B-9103-4641-A3CE-8CA5437FC946}"/>
</file>

<file path=customXml/itemProps2.xml><?xml version="1.0" encoding="utf-8"?>
<ds:datastoreItem xmlns:ds="http://schemas.openxmlformats.org/officeDocument/2006/customXml" ds:itemID="{9D2F3B85-F50A-4117-8E05-2FB3B5EB717D}"/>
</file>

<file path=customXml/itemProps3.xml><?xml version="1.0" encoding="utf-8"?>
<ds:datastoreItem xmlns:ds="http://schemas.openxmlformats.org/officeDocument/2006/customXml" ds:itemID="{46C4BFE3-949A-47BE-BED5-54394B3395EB}"/>
</file>

<file path=customXml/itemProps4.xml><?xml version="1.0" encoding="utf-8"?>
<ds:datastoreItem xmlns:ds="http://schemas.openxmlformats.org/officeDocument/2006/customXml" ds:itemID="{199ED22D-1184-455A-867A-01B329F85E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</dc:creator>
  <cp:lastModifiedBy>Mak, Chanda (ATG)</cp:lastModifiedBy>
  <cp:lastPrinted>2018-02-14T18:17:51Z</cp:lastPrinted>
  <dcterms:created xsi:type="dcterms:W3CDTF">2018-02-09T15:06:03Z</dcterms:created>
  <dcterms:modified xsi:type="dcterms:W3CDTF">2018-02-14T18:19:07Z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0x0101006E56B4D1795A2E4DB2F0B01679ED314A008206095F44BB694BA20BDD0C7793D36E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