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-15" yWindow="-15" windowWidth="9705" windowHeight="6495" tabRatio="731"/>
  </bookViews>
  <sheets>
    <sheet name="Exhibit No. __ (DCG-2)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uals_Mo">[1]Tables!$B$19</definedName>
    <definedName name="Base1_Billing2" localSheetId="0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0">#REF!</definedName>
    <definedName name="ID">#REF!</definedName>
    <definedName name="ID_001b" localSheetId="0">#REF!</definedName>
    <definedName name="ID_001b">#REF!</definedName>
    <definedName name="ID_011b" localSheetId="0">#REF!</definedName>
    <definedName name="ID_011b">#REF!</definedName>
    <definedName name="ID_012b" localSheetId="0">#REF!</definedName>
    <definedName name="ID_012b">#REF!</definedName>
    <definedName name="ID_021b" localSheetId="0">#REF!</definedName>
    <definedName name="ID_021b">#REF!</definedName>
    <definedName name="ID_Gas">'[4]DEBT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0">'Exhibit No. __ (DCG-2)'!$A$1:$F$36</definedName>
    <definedName name="Print_for_Checking">'[4]ADJ SUMMARY'!#REF!:'[4]ADJ SUMMARY'!#REF!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[5]Macro1!$A$92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 localSheetId="0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0">#REF!</definedName>
    <definedName name="WA_001b">#REF!</definedName>
    <definedName name="WA_011b" localSheetId="0">#REF!</definedName>
    <definedName name="WA_011b">#REF!</definedName>
    <definedName name="WA_012b" localSheetId="0">#REF!</definedName>
    <definedName name="WA_012b">#REF!</definedName>
    <definedName name="WA_021b" localSheetId="0">#REF!</definedName>
    <definedName name="WA_021b">#REF!</definedName>
    <definedName name="WA_Gas" localSheetId="0">'[4]DEBT CALC'!#REF!</definedName>
    <definedName name="WA_Gas">'[4]DEBT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/>
</workbook>
</file>

<file path=xl/calcChain.xml><?xml version="1.0" encoding="utf-8"?>
<calcChain xmlns="http://schemas.openxmlformats.org/spreadsheetml/2006/main">
  <c r="E16" i="22" l="1"/>
  <c r="F16" i="22"/>
  <c r="F17" i="22"/>
  <c r="F33" i="22" l="1"/>
  <c r="F32" i="22"/>
  <c r="F31" i="22"/>
  <c r="F30" i="22"/>
  <c r="F29" i="22"/>
  <c r="F28" i="22"/>
  <c r="F27" i="22"/>
  <c r="F26" i="22"/>
  <c r="F25" i="22"/>
  <c r="F24" i="22"/>
  <c r="F23" i="22"/>
  <c r="F19" i="22"/>
  <c r="F18" i="22"/>
  <c r="F14" i="22"/>
  <c r="F13" i="22"/>
  <c r="F12" i="22"/>
  <c r="F34" i="22" l="1"/>
  <c r="D34" i="22"/>
  <c r="C34" i="22"/>
  <c r="E33" i="22"/>
  <c r="E31" i="22"/>
  <c r="E30" i="22"/>
  <c r="E29" i="22"/>
  <c r="E27" i="22"/>
  <c r="E26" i="22"/>
  <c r="E25" i="22"/>
  <c r="E24" i="22"/>
  <c r="E23" i="22"/>
  <c r="D20" i="22"/>
  <c r="E19" i="22"/>
  <c r="E18" i="22"/>
  <c r="F15" i="22"/>
  <c r="E14" i="22"/>
  <c r="E13" i="22"/>
  <c r="E12" i="22"/>
  <c r="D36" i="22" l="1"/>
  <c r="C20" i="22"/>
  <c r="E15" i="22"/>
  <c r="E20" i="22" s="1"/>
  <c r="E34" i="22"/>
  <c r="F20" i="22" l="1"/>
</calcChain>
</file>

<file path=xl/sharedStrings.xml><?xml version="1.0" encoding="utf-8"?>
<sst xmlns="http://schemas.openxmlformats.org/spreadsheetml/2006/main" count="39" uniqueCount="33">
  <si>
    <t>Avista Corporation</t>
  </si>
  <si>
    <t>WA Power Supply Pro Forma Net Cost</t>
  </si>
  <si>
    <t>System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</si>
  <si>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</si>
  <si>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</si>
  <si>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</si>
  <si>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</si>
  <si>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</si>
  <si>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</si>
  <si>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</si>
  <si>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</si>
  <si>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</si>
  <si>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</si>
  <si>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</si>
  <si>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</si>
  <si>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</si>
  <si>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</si>
  <si>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</si>
  <si>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</si>
  <si>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</si>
  <si>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</si>
  <si>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</si>
  <si>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565 Trans. of Elec. by Others</t>
  </si>
  <si>
    <t xml:space="preserve">   Total Expense</t>
  </si>
  <si>
    <t>P/T Allocation Percentages (Staff DR No. 30)</t>
  </si>
  <si>
    <t>Staff Net Expense Adjustment</t>
  </si>
  <si>
    <t>(000's)</t>
  </si>
  <si>
    <t xml:space="preserve"> </t>
  </si>
  <si>
    <r>
      <rPr>
        <b/>
        <sz val="10"/>
        <rFont val="Arial"/>
        <family val="2"/>
      </rPr>
      <t xml:space="preserve">Staff
</t>
    </r>
    <r>
      <rPr>
        <sz val="10"/>
        <rFont val="Arial"/>
        <family val="2"/>
      </rPr>
      <t>2017 PF Power Supply (WA Allocation)</t>
    </r>
  </si>
  <si>
    <r>
      <rPr>
        <b/>
        <sz val="10"/>
        <rFont val="Arial"/>
        <family val="2"/>
      </rPr>
      <t xml:space="preserve">Company
</t>
    </r>
    <r>
      <rPr>
        <sz val="10"/>
        <rFont val="Arial"/>
        <family val="2"/>
      </rPr>
      <t>2017 PF Power Supply (WA Allocation)</t>
    </r>
  </si>
  <si>
    <r>
      <rPr>
        <b/>
        <sz val="10"/>
        <rFont val="Arial"/>
        <family val="2"/>
      </rPr>
      <t>Staff</t>
    </r>
    <r>
      <rPr>
        <b/>
        <sz val="8"/>
        <rFont val="Arial"/>
        <family val="2"/>
      </rPr>
      <t xml:space="preserve">
</t>
    </r>
    <r>
      <rPr>
        <sz val="10"/>
        <rFont val="Arial"/>
        <family val="2"/>
      </rPr>
      <t>Adjustments 2017 (System)</t>
    </r>
  </si>
  <si>
    <r>
      <rPr>
        <b/>
        <sz val="10"/>
        <rFont val="Arial"/>
        <family val="2"/>
      </rPr>
      <t>Company</t>
    </r>
    <r>
      <rPr>
        <b/>
        <sz val="8"/>
        <rFont val="Arial"/>
        <family val="2"/>
      </rPr>
      <t xml:space="preserve">
</t>
    </r>
    <r>
      <rPr>
        <sz val="10"/>
        <rFont val="Arial"/>
        <family val="2"/>
      </rPr>
      <t>2017 PF Power Supply (System)</t>
    </r>
  </si>
  <si>
    <t>UE-160228 Power Supply Adjustment Pro Forma - 09.2015 Historical Loads (Staff)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</si>
</sst>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</numFmts>
  <fonts count="7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0" borderId="0" xfId="2" applyAlignment="1">
      <alignment horizontal="centerContinuous"/>
    </xf>
    <xf numFmtId="0" fontId="2" fillId="0" borderId="0" xfId="2"/>
    <xf numFmtId="0" fontId="2" fillId="0" borderId="0" xfId="2" applyBorder="1"/>
    <xf numFmtId="0" fontId="4" fillId="0" borderId="0" xfId="2" applyFont="1" applyAlignment="1">
      <alignment horizontal="center"/>
    </xf>
    <xf numFmtId="10" fontId="0" fillId="0" borderId="0" xfId="4" applyNumberFormat="1" applyFont="1" applyFill="1" applyAlignment="1">
      <alignment horizontal="center"/>
    </xf>
    <xf numFmtId="3" fontId="2" fillId="0" borderId="0" xfId="2" applyNumberFormat="1"/>
    <xf numFmtId="165" fontId="2" fillId="0" borderId="0" xfId="2" applyNumberFormat="1"/>
    <xf numFmtId="0" fontId="2" fillId="2" borderId="0" xfId="2" applyFill="1"/>
    <xf numFmtId="0" fontId="2" fillId="2" borderId="0" xfId="2" applyFill="1" applyAlignment="1">
      <alignment horizontal="center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2" fillId="2" borderId="0" xfId="2" applyFill="1" applyBorder="1"/>
    <xf numFmtId="0" fontId="2" fillId="2" borderId="0" xfId="2" applyFill="1" applyAlignment="1">
      <alignment horizontal="center" wrapText="1"/>
    </xf>
    <xf numFmtId="10" fontId="0" fillId="2" borderId="0" xfId="4" applyNumberFormat="1" applyFont="1" applyFill="1" applyAlignment="1">
      <alignment horizontal="center"/>
    </xf>
    <xf numFmtId="10" fontId="0" fillId="2" borderId="0" xfId="4" applyNumberFormat="1" applyFont="1" applyFill="1" applyBorder="1" applyAlignment="1">
      <alignment horizontal="center"/>
    </xf>
    <xf numFmtId="164" fontId="2" fillId="2" borderId="0" xfId="2" applyNumberFormat="1" applyFill="1"/>
    <xf numFmtId="3" fontId="2" fillId="2" borderId="0" xfId="2" applyNumberFormat="1" applyFill="1"/>
    <xf numFmtId="3" fontId="2" fillId="2" borderId="0" xfId="2" applyNumberFormat="1" applyFill="1" applyBorder="1"/>
    <xf numFmtId="3" fontId="2" fillId="2" borderId="1" xfId="2" applyNumberFormat="1" applyFill="1" applyBorder="1"/>
    <xf numFmtId="0" fontId="2" fillId="2" borderId="0" xfId="2" applyFill="1" applyAlignment="1">
      <alignment horizontal="center"/>
    </xf>
    <xf numFmtId="3" fontId="3" fillId="2" borderId="2" xfId="2" applyNumberFormat="1" applyFont="1" applyFill="1" applyBorder="1"/>
    <xf numFmtId="3" fontId="3" fillId="2" borderId="0" xfId="2" applyNumberFormat="1" applyFont="1" applyFill="1"/>
    <xf numFmtId="3" fontId="3" fillId="2" borderId="0" xfId="2" applyNumberFormat="1" applyFont="1" applyFill="1" applyBorder="1"/>
    <xf numFmtId="166" fontId="3" fillId="2" borderId="0" xfId="1" applyNumberFormat="1" applyFont="1" applyFill="1"/>
    <xf numFmtId="10" fontId="0" fillId="3" borderId="4" xfId="4" applyNumberFormat="1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 vertical="top" wrapText="1"/>
    </xf>
    <xf numFmtId="0" fontId="2" fillId="2" borderId="0" xfId="2" applyFill="1" applyAlignment="1">
      <alignment horizontal="center"/>
    </xf>
    <xf numFmtId="0" fontId="4" fillId="2" borderId="0" xfId="2" applyFont="1" applyFill="1" applyAlignment="1">
      <alignment horizontal="center"/>
    </xf>
  </cellXfs>
  <cellStyles count="6">
    <cellStyle name="Comma 2" xfId="3"/>
    <cellStyle name="Currency" xfId="1" builtinId="4"/>
    <cellStyle name="Normal" xfId="0" builtinId="0"/>
    <cellStyle name="Normal 2 3" xfId="2"/>
    <cellStyle name="Normal 8" xf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zoomScaleNormal="80" workbookViewId="0">
      <selection activeCell="A3" sqref="A3:F3"/>
    </sheetView>
  </sheetViews>
  <sheetFormatPr defaultColWidth="9.140625" defaultRowHeight="12.75"/>
  <cols>
    <col min="1" max="1" width="30.5703125" style="2" customWidth="1"/>
    <col min="2" max="2" width="10.42578125" style="2" customWidth="1"/>
    <col min="3" max="3" width="12.5703125" style="2" customWidth="1"/>
    <col min="4" max="4" width="12.42578125" style="2" customWidth="1"/>
    <col min="5" max="5" width="14.85546875" style="2" customWidth="1"/>
    <col min="6" max="6" width="14.140625" style="2" customWidth="1"/>
    <col min="7" max="7" width="18" style="2" customWidth="1"/>
    <col min="8" max="10" width="8" style="2" customWidth="1"/>
    <col min="11" max="11" width="12.140625" style="2" customWidth="1"/>
    <col min="12" max="12" width="6.5703125" style="2" bestFit="1" customWidth="1"/>
    <col min="13" max="13" width="8" style="2" customWidth="1"/>
    <col min="14" max="16384" width="9.140625" style="2"/>
  </cols>
  <sheetData>
    <row r="1" spans="1:13">
      <c r="A1" s="27" t="s">
        <v>0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</row>
    <row r="2" spans="1:13">
      <c r="A2" s="27" t="s">
        <v>1</v>
      </c>
      <c r="B2" s="27"/>
      <c r="C2" s="27"/>
      <c r="D2" s="27"/>
      <c r="E2" s="27"/>
      <c r="F2" s="27"/>
      <c r="G2" s="1"/>
      <c r="H2" s="1"/>
      <c r="I2" s="1"/>
      <c r="J2" s="1"/>
      <c r="K2" s="1"/>
      <c r="L2" s="1"/>
      <c r="M2" s="1"/>
    </row>
    <row r="3" spans="1:13">
      <c r="A3" s="28" t="s">
        <v>32</v>
      </c>
      <c r="B3" s="28"/>
      <c r="C3" s="28"/>
      <c r="D3" s="28"/>
      <c r="E3" s="28"/>
      <c r="F3" s="28"/>
      <c r="G3" s="1"/>
      <c r="H3" s="1"/>
      <c r="I3" s="1"/>
      <c r="J3" s="1"/>
      <c r="K3" s="1"/>
      <c r="L3" s="1"/>
      <c r="M3" s="1"/>
    </row>
    <row r="4" spans="1:13">
      <c r="A4" s="28" t="s">
        <v>26</v>
      </c>
      <c r="B4" s="28"/>
      <c r="C4" s="28"/>
      <c r="D4" s="28"/>
      <c r="E4" s="28"/>
      <c r="F4" s="28"/>
      <c r="G4" s="4"/>
      <c r="H4" s="4"/>
      <c r="I4" s="4"/>
      <c r="J4" s="4"/>
      <c r="K4" s="4"/>
      <c r="L4" s="4"/>
      <c r="M4" s="4"/>
    </row>
    <row r="5" spans="1:13">
      <c r="A5" s="8"/>
      <c r="B5" s="8"/>
      <c r="C5" s="20"/>
      <c r="D5" s="8"/>
      <c r="E5" s="8"/>
      <c r="F5" s="8"/>
      <c r="L5" s="3"/>
    </row>
    <row r="6" spans="1:13">
      <c r="A6" s="8"/>
      <c r="B6" s="10"/>
      <c r="C6" s="11"/>
      <c r="D6" s="10"/>
      <c r="E6" s="8"/>
      <c r="F6" s="12"/>
    </row>
    <row r="7" spans="1:13">
      <c r="A7" s="8"/>
      <c r="B7" s="8"/>
      <c r="C7" s="20"/>
      <c r="D7" s="9"/>
      <c r="E7" s="9" t="s">
        <v>27</v>
      </c>
      <c r="F7" s="13" t="s">
        <v>27</v>
      </c>
    </row>
    <row r="8" spans="1:13" ht="13.5" thickBot="1">
      <c r="A8" s="8"/>
      <c r="B8" s="8"/>
      <c r="C8" s="20"/>
      <c r="D8" s="9" t="s">
        <v>27</v>
      </c>
      <c r="E8" s="9" t="s">
        <v>27</v>
      </c>
      <c r="F8" s="13" t="s">
        <v>27</v>
      </c>
    </row>
    <row r="9" spans="1:13" ht="51.75" thickBot="1">
      <c r="A9" s="8"/>
      <c r="B9" s="8"/>
      <c r="C9" s="26" t="s">
        <v>31</v>
      </c>
      <c r="D9" s="26" t="s">
        <v>30</v>
      </c>
      <c r="E9" s="26" t="s">
        <v>29</v>
      </c>
      <c r="F9" s="26" t="s">
        <v>28</v>
      </c>
    </row>
    <row r="10" spans="1:13" ht="13.5" thickBot="1">
      <c r="A10" s="8" t="s">
        <v>24</v>
      </c>
      <c r="B10" s="8"/>
      <c r="C10" s="8"/>
      <c r="D10" s="14"/>
      <c r="E10" s="25">
        <v>0.65629999999999999</v>
      </c>
      <c r="F10" s="15"/>
      <c r="I10" s="5"/>
      <c r="L10" s="7"/>
    </row>
    <row r="11" spans="1:13">
      <c r="A11" s="8"/>
      <c r="B11" s="8"/>
      <c r="C11" s="8"/>
      <c r="D11" s="8"/>
      <c r="E11" s="8"/>
      <c r="F11" s="12"/>
      <c r="L11" s="7"/>
    </row>
    <row r="12" spans="1:13">
      <c r="A12" s="8" t="s">
        <v>3</v>
      </c>
      <c r="B12" s="8"/>
      <c r="C12" s="16">
        <v>57504</v>
      </c>
      <c r="D12" s="16">
        <v>0</v>
      </c>
      <c r="E12" s="16">
        <f>E$10*C12</f>
        <v>37739.875200000002</v>
      </c>
      <c r="F12" s="16">
        <f>(C12+D12)*$E$10</f>
        <v>37739.875200000002</v>
      </c>
      <c r="L12" s="7"/>
    </row>
    <row r="13" spans="1:13">
      <c r="A13" s="8" t="s">
        <v>4</v>
      </c>
      <c r="B13" s="8"/>
      <c r="C13" s="17">
        <v>466</v>
      </c>
      <c r="D13" s="17">
        <v>0</v>
      </c>
      <c r="E13" s="17">
        <f>E$10*C13</f>
        <v>305.83580000000001</v>
      </c>
      <c r="F13" s="18">
        <f t="shared" ref="F13:F19" si="0">(C13+D13)*$E$10</f>
        <v>305.83580000000001</v>
      </c>
      <c r="L13" s="7"/>
    </row>
    <row r="14" spans="1:13">
      <c r="A14" s="8" t="s">
        <v>5</v>
      </c>
      <c r="B14" s="8"/>
      <c r="C14" s="17">
        <v>0</v>
      </c>
      <c r="D14" s="17">
        <v>0</v>
      </c>
      <c r="E14" s="17">
        <f>E$10*C14</f>
        <v>0</v>
      </c>
      <c r="F14" s="18">
        <f t="shared" si="0"/>
        <v>0</v>
      </c>
    </row>
    <row r="15" spans="1:13">
      <c r="A15" s="8" t="s">
        <v>6</v>
      </c>
      <c r="B15" s="8" t="s">
        <v>2</v>
      </c>
      <c r="C15" s="17">
        <v>16428</v>
      </c>
      <c r="D15" s="17">
        <v>281</v>
      </c>
      <c r="E15" s="17">
        <f>E$10*C15</f>
        <v>10781.696400000001</v>
      </c>
      <c r="F15" s="18">
        <f t="shared" si="0"/>
        <v>10966.1167</v>
      </c>
      <c r="K15" s="6"/>
    </row>
    <row r="16" spans="1:13">
      <c r="A16" s="8" t="s">
        <v>6</v>
      </c>
      <c r="B16" s="8" t="s">
        <v>7</v>
      </c>
      <c r="C16" s="17">
        <v>0</v>
      </c>
      <c r="D16" s="17">
        <v>0</v>
      </c>
      <c r="E16" s="18">
        <f>C16</f>
        <v>0</v>
      </c>
      <c r="F16" s="18">
        <f t="shared" si="0"/>
        <v>0</v>
      </c>
    </row>
    <row r="17" spans="1:12">
      <c r="A17" s="8" t="s">
        <v>6</v>
      </c>
      <c r="B17" s="8" t="s">
        <v>8</v>
      </c>
      <c r="C17" s="17">
        <v>0</v>
      </c>
      <c r="D17" s="17">
        <v>0</v>
      </c>
      <c r="E17" s="18">
        <v>0</v>
      </c>
      <c r="F17" s="18">
        <f t="shared" si="0"/>
        <v>0</v>
      </c>
    </row>
    <row r="18" spans="1:12">
      <c r="A18" s="8" t="s">
        <v>9</v>
      </c>
      <c r="B18" s="8"/>
      <c r="C18" s="17">
        <v>0</v>
      </c>
      <c r="D18" s="17">
        <v>0</v>
      </c>
      <c r="E18" s="17">
        <f>E$10*C18</f>
        <v>0</v>
      </c>
      <c r="F18" s="18">
        <f t="shared" si="0"/>
        <v>0</v>
      </c>
    </row>
    <row r="19" spans="1:12">
      <c r="A19" s="8" t="s">
        <v>10</v>
      </c>
      <c r="B19" s="8"/>
      <c r="C19" s="19">
        <v>0</v>
      </c>
      <c r="D19" s="19">
        <v>0</v>
      </c>
      <c r="E19" s="19">
        <f>C19</f>
        <v>0</v>
      </c>
      <c r="F19" s="19">
        <f t="shared" si="0"/>
        <v>0</v>
      </c>
    </row>
    <row r="20" spans="1:12">
      <c r="A20" s="10" t="s">
        <v>11</v>
      </c>
      <c r="B20" s="10"/>
      <c r="C20" s="22">
        <f>SUM(C12:C19)</f>
        <v>74398</v>
      </c>
      <c r="D20" s="23">
        <f t="shared" ref="D20:F20" si="1">SUM(D12:D19)</f>
        <v>281</v>
      </c>
      <c r="E20" s="22">
        <f t="shared" si="1"/>
        <v>48827.407400000004</v>
      </c>
      <c r="F20" s="23">
        <f t="shared" si="1"/>
        <v>49011.827700000002</v>
      </c>
      <c r="H20" s="6"/>
      <c r="J20" s="6"/>
      <c r="L20" s="6"/>
    </row>
    <row r="21" spans="1:12">
      <c r="A21" s="8"/>
      <c r="B21" s="8"/>
      <c r="C21" s="17"/>
      <c r="D21" s="18"/>
      <c r="E21" s="17"/>
      <c r="F21" s="18"/>
      <c r="G21" s="6"/>
    </row>
    <row r="22" spans="1:12">
      <c r="A22" s="8"/>
      <c r="B22" s="8"/>
      <c r="C22" s="17"/>
      <c r="D22" s="18"/>
      <c r="E22" s="17"/>
      <c r="F22" s="18"/>
    </row>
    <row r="23" spans="1:12">
      <c r="A23" s="8" t="s">
        <v>12</v>
      </c>
      <c r="B23" s="8"/>
      <c r="C23" s="17">
        <v>29225</v>
      </c>
      <c r="D23" s="17">
        <v>0</v>
      </c>
      <c r="E23" s="17">
        <f>E$10*C23</f>
        <v>19180.3675</v>
      </c>
      <c r="F23" s="18">
        <f t="shared" ref="F23:F33" si="2">(C23+D23)*$E$10</f>
        <v>19180.3675</v>
      </c>
    </row>
    <row r="24" spans="1:12">
      <c r="A24" s="8" t="s">
        <v>13</v>
      </c>
      <c r="B24" s="8"/>
      <c r="C24" s="17">
        <v>0</v>
      </c>
      <c r="D24" s="17">
        <v>0</v>
      </c>
      <c r="E24" s="17">
        <f>E$10*C24</f>
        <v>0</v>
      </c>
      <c r="F24" s="18">
        <f t="shared" si="2"/>
        <v>0</v>
      </c>
    </row>
    <row r="25" spans="1:12">
      <c r="A25" s="8" t="s">
        <v>14</v>
      </c>
      <c r="B25" s="8"/>
      <c r="C25" s="17">
        <v>76583</v>
      </c>
      <c r="D25" s="17">
        <v>0</v>
      </c>
      <c r="E25" s="17">
        <f>E$10*C25</f>
        <v>50261.422899999998</v>
      </c>
      <c r="F25" s="18">
        <f t="shared" si="2"/>
        <v>50261.422899999998</v>
      </c>
    </row>
    <row r="26" spans="1:12">
      <c r="A26" s="8" t="s">
        <v>15</v>
      </c>
      <c r="B26" s="8"/>
      <c r="C26" s="17">
        <v>1029</v>
      </c>
      <c r="D26" s="17">
        <v>0</v>
      </c>
      <c r="E26" s="17">
        <f>E$10*C26</f>
        <v>675.33270000000005</v>
      </c>
      <c r="F26" s="18">
        <f t="shared" si="2"/>
        <v>675.33270000000005</v>
      </c>
    </row>
    <row r="27" spans="1:12">
      <c r="A27" s="8" t="s">
        <v>16</v>
      </c>
      <c r="B27" s="8"/>
      <c r="C27" s="17">
        <v>109783</v>
      </c>
      <c r="D27" s="18">
        <v>-697</v>
      </c>
      <c r="E27" s="17">
        <f>E$10*C27</f>
        <v>72050.582899999994</v>
      </c>
      <c r="F27" s="18">
        <f t="shared" si="2"/>
        <v>71593.141799999998</v>
      </c>
      <c r="H27" s="6"/>
    </row>
    <row r="28" spans="1:12">
      <c r="A28" s="8" t="s">
        <v>17</v>
      </c>
      <c r="B28" s="8"/>
      <c r="C28" s="17">
        <v>0</v>
      </c>
      <c r="D28" s="17">
        <v>0</v>
      </c>
      <c r="E28" s="17">
        <v>0</v>
      </c>
      <c r="F28" s="18">
        <f t="shared" si="2"/>
        <v>0</v>
      </c>
    </row>
    <row r="29" spans="1:12">
      <c r="A29" s="8" t="s">
        <v>18</v>
      </c>
      <c r="B29" s="8"/>
      <c r="C29" s="17">
        <v>0</v>
      </c>
      <c r="D29" s="17">
        <v>0</v>
      </c>
      <c r="E29" s="17">
        <f>E$10*C29</f>
        <v>0</v>
      </c>
      <c r="F29" s="18">
        <f t="shared" si="2"/>
        <v>0</v>
      </c>
    </row>
    <row r="30" spans="1:12">
      <c r="A30" s="8" t="s">
        <v>19</v>
      </c>
      <c r="B30" s="8"/>
      <c r="C30" s="17">
        <v>0</v>
      </c>
      <c r="D30" s="17">
        <v>0</v>
      </c>
      <c r="E30" s="17">
        <f>E$10*C30</f>
        <v>0</v>
      </c>
      <c r="F30" s="18">
        <f t="shared" si="2"/>
        <v>0</v>
      </c>
    </row>
    <row r="31" spans="1:12">
      <c r="A31" s="8" t="s">
        <v>20</v>
      </c>
      <c r="B31" s="8"/>
      <c r="C31" s="17">
        <v>407</v>
      </c>
      <c r="D31" s="17">
        <v>0</v>
      </c>
      <c r="E31" s="17">
        <f>E$10*C31</f>
        <v>267.11410000000001</v>
      </c>
      <c r="F31" s="18">
        <f t="shared" si="2"/>
        <v>267.11410000000001</v>
      </c>
    </row>
    <row r="32" spans="1:12">
      <c r="A32" s="8" t="s">
        <v>21</v>
      </c>
      <c r="B32" s="8"/>
      <c r="C32" s="17">
        <v>0</v>
      </c>
      <c r="D32" s="18">
        <v>0</v>
      </c>
      <c r="E32" s="17">
        <v>0</v>
      </c>
      <c r="F32" s="18">
        <f t="shared" si="2"/>
        <v>0</v>
      </c>
    </row>
    <row r="33" spans="1:8">
      <c r="A33" s="8" t="s">
        <v>22</v>
      </c>
      <c r="B33" s="8"/>
      <c r="C33" s="17">
        <v>17766</v>
      </c>
      <c r="D33" s="18">
        <v>-187</v>
      </c>
      <c r="E33" s="17">
        <f>E$10*C33</f>
        <v>11659.825800000001</v>
      </c>
      <c r="F33" s="18">
        <f t="shared" si="2"/>
        <v>11537.0977</v>
      </c>
    </row>
    <row r="34" spans="1:8">
      <c r="A34" s="10" t="s">
        <v>23</v>
      </c>
      <c r="B34" s="10"/>
      <c r="C34" s="21">
        <f t="shared" ref="C34:F34" si="3">SUM(C23:C33)</f>
        <v>234793</v>
      </c>
      <c r="D34" s="21">
        <f t="shared" si="3"/>
        <v>-884</v>
      </c>
      <c r="E34" s="21">
        <f t="shared" si="3"/>
        <v>154094.6459</v>
      </c>
      <c r="F34" s="21">
        <f t="shared" si="3"/>
        <v>153514.47670000003</v>
      </c>
      <c r="H34" s="6"/>
    </row>
    <row r="35" spans="1:8">
      <c r="A35" s="8"/>
      <c r="B35" s="8"/>
      <c r="C35" s="8"/>
      <c r="D35" s="8"/>
      <c r="E35" s="8"/>
      <c r="F35" s="18"/>
      <c r="G35" s="6"/>
      <c r="H35" s="6"/>
    </row>
    <row r="36" spans="1:8">
      <c r="A36" s="10" t="s">
        <v>25</v>
      </c>
      <c r="B36" s="8"/>
      <c r="C36" s="8"/>
      <c r="D36" s="24">
        <f>-(D20-D34)</f>
        <v>-1165</v>
      </c>
      <c r="E36" s="8"/>
      <c r="F36" s="8"/>
    </row>
    <row r="37" spans="1:8">
      <c r="D37" s="6"/>
      <c r="F37" s="6"/>
      <c r="H37" s="6"/>
    </row>
  </sheetData>
  <mergeCells count="4">
    <mergeCell ref="A1:F1"/>
    <mergeCell ref="A2:F2"/>
    <mergeCell ref="A3:F3"/>
    <mergeCell ref="A4:F4"/>
  </mergeCells>
  <printOptions horizontalCentered="1" verticalCentered="1"/>
  <pageMargins left="0.15" right="0.15" top="0.75" bottom="0.75" header="0.3" footer="0.3"/>
  <pageSetup orientation="landscape" r:id="rId1"/>
  <headerFooter alignWithMargins="0">
    <oddHeader xml:space="preserve">&amp;RExhibit No. DCG-2
Dockets UE-160228/UG-160229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A8D02C-EA8A-4170-9D04-0198CDD087E7}"/>
</file>

<file path=customXml/itemProps2.xml><?xml version="1.0" encoding="utf-8"?>
<ds:datastoreItem xmlns:ds="http://schemas.openxmlformats.org/officeDocument/2006/customXml" ds:itemID="{086DFCCA-258B-44F2-B92A-62DB6195C2E9}"/>
</file>

<file path=customXml/itemProps3.xml><?xml version="1.0" encoding="utf-8"?>
<ds:datastoreItem xmlns:ds="http://schemas.openxmlformats.org/officeDocument/2006/customXml" ds:itemID="{63789AB4-7366-4A67-9599-43D1B7A01C00}"/>
</file>

<file path=customXml/itemProps4.xml><?xml version="1.0" encoding="utf-8"?>
<ds:datastoreItem xmlns:ds="http://schemas.openxmlformats.org/officeDocument/2006/customXml" ds:itemID="{7301DBD3-0938-4A10-B9BF-58C0EA1EE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 (DCG-2)</vt:lpstr>
      <vt:lpstr>'Exhibit No. __ (DCG-2)'!Print_Area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Gomez Exh DCG-2</dc:title>
  <dc:creator>Power Resources</dc:creator>
  <dc:description/>
  <cp:lastModifiedBy>Information Services</cp:lastModifiedBy>
  <cp:lastPrinted>2016-08-15T16:23:01Z</cp:lastPrinted>
  <dcterms:created xsi:type="dcterms:W3CDTF">1998-10-07T00:01:47Z</dcterms:created>
  <dcterms:modified xsi:type="dcterms:W3CDTF">2016-08-15T16:23:21Z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