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G\UG_170929_2017_Cascade_GRC\1_Filings\Testimony_Direct\PC\Colamonici\"/>
    </mc:Choice>
  </mc:AlternateContent>
  <bookViews>
    <workbookView xWindow="0" yWindow="0" windowWidth="14370" windowHeight="6015"/>
  </bookViews>
  <sheets>
    <sheet name="PC-76" sheetId="1" r:id="rId1"/>
    <sheet name="PC-76 Margi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11" i="1"/>
  <c r="C36" i="1" l="1"/>
  <c r="C37" i="1" s="1"/>
  <c r="C30" i="1"/>
  <c r="C28" i="1"/>
  <c r="C29" i="1" s="1"/>
  <c r="C22" i="1"/>
  <c r="C24" i="1"/>
  <c r="C5" i="1"/>
  <c r="C16" i="1" s="1"/>
  <c r="C18" i="1"/>
  <c r="C10" i="1"/>
  <c r="C12" i="1"/>
  <c r="C31" i="1" l="1"/>
  <c r="C23" i="1"/>
  <c r="C25" i="1" s="1"/>
  <c r="C17" i="1"/>
  <c r="C19" i="1" s="1"/>
  <c r="C13" i="1"/>
</calcChain>
</file>

<file path=xl/sharedStrings.xml><?xml version="1.0" encoding="utf-8"?>
<sst xmlns="http://schemas.openxmlformats.org/spreadsheetml/2006/main" count="46" uniqueCount="32">
  <si>
    <t>Fully Allocated Costs Incurred for Services that incur fees under Schedule 200, Miscellaneous Charges</t>
  </si>
  <si>
    <t>Reconnect Charge (business hours)</t>
  </si>
  <si>
    <t>per hour</t>
  </si>
  <si>
    <t>Costs:</t>
  </si>
  <si>
    <t>per miles</t>
  </si>
  <si>
    <t>Notes:</t>
  </si>
  <si>
    <t>Labor</t>
  </si>
  <si>
    <t>per 2015 Collective Bargaining Agreement; Service Mechanic B</t>
  </si>
  <si>
    <t>vehicle</t>
  </si>
  <si>
    <t>per AD 101.1 Policy for Transportation and Work Equipment Costs;  for 1/2m 3/4 &amp; 1 Ton Vans</t>
  </si>
  <si>
    <t>Vehicle</t>
  </si>
  <si>
    <t>labor loading</t>
  </si>
  <si>
    <t>Labor Loading</t>
  </si>
  <si>
    <t>45 minutes on average</t>
  </si>
  <si>
    <t>12 miles on average</t>
  </si>
  <si>
    <t>Reconnect Charge (afterhours)</t>
  </si>
  <si>
    <t>After hours labor</t>
  </si>
  <si>
    <t>Estimated Averages</t>
  </si>
  <si>
    <t>Time and a half for a minimum of 2 hours per 2015 Collective Bargaining Agreement</t>
  </si>
  <si>
    <t>up to 2 hrs</t>
  </si>
  <si>
    <t>Disconnect Charge</t>
  </si>
  <si>
    <t>Loadings</t>
  </si>
  <si>
    <t>Returned Check Charge</t>
  </si>
  <si>
    <t>Bank Charge</t>
  </si>
  <si>
    <t xml:space="preserve">Labor </t>
  </si>
  <si>
    <t>Pilot Light Service Charge</t>
  </si>
  <si>
    <t>Loading</t>
  </si>
  <si>
    <t>% per Margin</t>
  </si>
  <si>
    <t>Rate Schedules</t>
  </si>
  <si>
    <t>Average hourly rate of $28.52 for accounting clerk; 15 minutes</t>
  </si>
  <si>
    <t>30 minutes on average</t>
  </si>
  <si>
    <r>
      <t xml:space="preserve">See </t>
    </r>
    <r>
      <rPr>
        <sz val="11"/>
        <color theme="1"/>
        <rFont val="Calibri"/>
        <family val="2"/>
        <scheme val="minor"/>
      </rPr>
      <t>MPP WP-1.16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</si>
</sst>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0.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8" fontId="0" fillId="0" borderId="0" xfId="0" applyNumberFormat="1"/>
    <xf numFmtId="9" fontId="0" fillId="0" borderId="0" xfId="0" applyNumberFormat="1"/>
    <xf numFmtId="8" fontId="0" fillId="0" borderId="1" xfId="0" applyNumberFormat="1" applyBorder="1"/>
    <xf numFmtId="8" fontId="1" fillId="0" borderId="0" xfId="0" applyNumberFormat="1" applyFont="1"/>
    <xf numFmtId="6" fontId="0" fillId="0" borderId="0" xfId="0" applyNumberFormat="1"/>
    <xf numFmtId="0" fontId="0" fillId="0" borderId="0" xfId="0" applyFont="1"/>
    <xf numFmtId="8" fontId="0" fillId="0" borderId="0" xfId="0" applyNumberFormat="1" applyFont="1"/>
    <xf numFmtId="8" fontId="0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zoomScaleNormal="100" workbookViewId="0">
      <selection activeCell="F6" sqref="F6"/>
    </sheetView>
  </sheetViews>
  <sheetFormatPr defaultRowHeight="15" x14ac:dyDescent="0.25"/>
  <cols>
    <col min="1" max="1" width="11.28515625" customWidth="1"/>
    <col min="2" max="2" width="5.28515625" customWidth="1"/>
    <col min="4" max="4" width="10.28515625" customWidth="1"/>
    <col min="11" max="11" width="2.5703125" customWidth="1"/>
    <col min="12" max="12" width="7.140625" customWidth="1"/>
  </cols>
  <sheetData>
    <row r="1" spans="1:12" x14ac:dyDescent="0.25">
      <c r="A1" s="1" t="s">
        <v>0</v>
      </c>
    </row>
    <row r="3" spans="1:12" x14ac:dyDescent="0.25">
      <c r="A3" s="1" t="s">
        <v>3</v>
      </c>
      <c r="F3" t="s">
        <v>5</v>
      </c>
    </row>
    <row r="4" spans="1:12" x14ac:dyDescent="0.25">
      <c r="A4" t="s">
        <v>6</v>
      </c>
      <c r="C4" s="2">
        <v>33.86</v>
      </c>
      <c r="D4" t="s">
        <v>2</v>
      </c>
      <c r="F4" t="s">
        <v>7</v>
      </c>
    </row>
    <row r="5" spans="1:12" ht="30" customHeight="1" x14ac:dyDescent="0.25">
      <c r="A5" t="s">
        <v>16</v>
      </c>
      <c r="C5" s="2">
        <f>(C4*150%)*2</f>
        <v>101.58</v>
      </c>
      <c r="D5" t="s">
        <v>19</v>
      </c>
      <c r="F5" s="18" t="s">
        <v>18</v>
      </c>
      <c r="G5" s="18"/>
      <c r="H5" s="18"/>
      <c r="I5" s="18"/>
      <c r="J5" s="18"/>
      <c r="K5" s="18"/>
      <c r="L5" s="18"/>
    </row>
    <row r="6" spans="1:12" x14ac:dyDescent="0.25">
      <c r="A6" t="s">
        <v>12</v>
      </c>
      <c r="C6" s="3">
        <v>0.45</v>
      </c>
      <c r="F6" s="16" t="s">
        <v>31</v>
      </c>
    </row>
    <row r="7" spans="1:12" ht="33" customHeight="1" x14ac:dyDescent="0.25">
      <c r="A7" t="s">
        <v>10</v>
      </c>
      <c r="C7" s="2">
        <v>0.5</v>
      </c>
      <c r="D7" t="s">
        <v>4</v>
      </c>
      <c r="F7" s="17" t="s">
        <v>9</v>
      </c>
      <c r="G7" s="17"/>
      <c r="H7" s="17"/>
      <c r="I7" s="17"/>
      <c r="J7" s="17"/>
      <c r="K7" s="17"/>
    </row>
    <row r="9" spans="1:12" s="1" customFormat="1" x14ac:dyDescent="0.25">
      <c r="A9" s="1" t="s">
        <v>1</v>
      </c>
      <c r="F9" s="1" t="s">
        <v>17</v>
      </c>
    </row>
    <row r="10" spans="1:12" x14ac:dyDescent="0.25">
      <c r="A10" t="s">
        <v>6</v>
      </c>
      <c r="C10" s="2">
        <f>C4*75%</f>
        <v>25.395</v>
      </c>
      <c r="F10" t="s">
        <v>13</v>
      </c>
    </row>
    <row r="11" spans="1:12" x14ac:dyDescent="0.25">
      <c r="A11" t="s">
        <v>11</v>
      </c>
      <c r="C11" s="2">
        <f>C10*C6</f>
        <v>11.42775</v>
      </c>
    </row>
    <row r="12" spans="1:12" ht="15.75" thickBot="1" x14ac:dyDescent="0.3">
      <c r="A12" t="s">
        <v>8</v>
      </c>
      <c r="C12" s="4">
        <f>C7*12</f>
        <v>6</v>
      </c>
      <c r="F12" t="s">
        <v>14</v>
      </c>
    </row>
    <row r="13" spans="1:12" ht="15.75" thickTop="1" x14ac:dyDescent="0.25">
      <c r="C13" s="5">
        <f>C10+C11+C12</f>
        <v>42.822749999999999</v>
      </c>
    </row>
    <row r="15" spans="1:12" x14ac:dyDescent="0.25">
      <c r="A15" s="1" t="s">
        <v>15</v>
      </c>
    </row>
    <row r="16" spans="1:12" x14ac:dyDescent="0.25">
      <c r="A16" t="s">
        <v>6</v>
      </c>
      <c r="C16" s="2">
        <f>C5</f>
        <v>101.58</v>
      </c>
      <c r="F16" t="s">
        <v>13</v>
      </c>
    </row>
    <row r="17" spans="1:6" x14ac:dyDescent="0.25">
      <c r="A17" t="s">
        <v>11</v>
      </c>
      <c r="C17" s="2">
        <f>C16*C6</f>
        <v>45.710999999999999</v>
      </c>
    </row>
    <row r="18" spans="1:6" ht="15.75" thickBot="1" x14ac:dyDescent="0.3">
      <c r="A18" t="s">
        <v>8</v>
      </c>
      <c r="C18" s="4">
        <f>C12</f>
        <v>6</v>
      </c>
      <c r="F18" t="s">
        <v>14</v>
      </c>
    </row>
    <row r="19" spans="1:6" ht="15.75" thickTop="1" x14ac:dyDescent="0.25">
      <c r="C19" s="5">
        <f>SUM(C16:C18)</f>
        <v>153.291</v>
      </c>
    </row>
    <row r="21" spans="1:6" s="1" customFormat="1" x14ac:dyDescent="0.25">
      <c r="A21" s="1" t="s">
        <v>20</v>
      </c>
    </row>
    <row r="22" spans="1:6" x14ac:dyDescent="0.25">
      <c r="A22" t="s">
        <v>6</v>
      </c>
      <c r="C22" s="2">
        <f>C4*50%</f>
        <v>16.93</v>
      </c>
      <c r="F22" t="s">
        <v>30</v>
      </c>
    </row>
    <row r="23" spans="1:6" x14ac:dyDescent="0.25">
      <c r="A23" t="s">
        <v>21</v>
      </c>
      <c r="C23" s="2">
        <f>C22*C6</f>
        <v>7.6185</v>
      </c>
    </row>
    <row r="24" spans="1:6" ht="15.75" thickBot="1" x14ac:dyDescent="0.3">
      <c r="A24" t="s">
        <v>10</v>
      </c>
      <c r="C24" s="4">
        <f>C7*12</f>
        <v>6</v>
      </c>
      <c r="F24" t="s">
        <v>14</v>
      </c>
    </row>
    <row r="25" spans="1:6" ht="15.75" thickTop="1" x14ac:dyDescent="0.25">
      <c r="C25" s="5">
        <f>SUM(C22:C24)</f>
        <v>30.548500000000001</v>
      </c>
    </row>
    <row r="27" spans="1:6" s="1" customFormat="1" x14ac:dyDescent="0.25">
      <c r="A27" s="1" t="s">
        <v>25</v>
      </c>
    </row>
    <row r="28" spans="1:6" s="1" customFormat="1" x14ac:dyDescent="0.25">
      <c r="A28" s="7" t="s">
        <v>6</v>
      </c>
      <c r="C28" s="8">
        <f>C4*75%</f>
        <v>25.395</v>
      </c>
      <c r="F28" t="s">
        <v>13</v>
      </c>
    </row>
    <row r="29" spans="1:6" s="1" customFormat="1" x14ac:dyDescent="0.25">
      <c r="A29" s="7" t="s">
        <v>26</v>
      </c>
      <c r="C29" s="8">
        <f>C28*C6</f>
        <v>11.42775</v>
      </c>
    </row>
    <row r="30" spans="1:6" s="1" customFormat="1" ht="15.75" thickBot="1" x14ac:dyDescent="0.3">
      <c r="A30" s="7" t="s">
        <v>10</v>
      </c>
      <c r="C30" s="9">
        <f>C7*12</f>
        <v>6</v>
      </c>
      <c r="F30" s="7" t="s">
        <v>14</v>
      </c>
    </row>
    <row r="31" spans="1:6" s="1" customFormat="1" ht="15.75" thickTop="1" x14ac:dyDescent="0.25">
      <c r="A31" s="7"/>
      <c r="C31" s="5">
        <f>SUM(C28:C30)</f>
        <v>42.822749999999999</v>
      </c>
      <c r="F31" s="7"/>
    </row>
    <row r="33" spans="1:10" x14ac:dyDescent="0.25">
      <c r="A33" s="1" t="s">
        <v>22</v>
      </c>
    </row>
    <row r="34" spans="1:10" ht="18" customHeight="1" x14ac:dyDescent="0.25">
      <c r="A34" t="s">
        <v>23</v>
      </c>
      <c r="C34" s="6">
        <v>4</v>
      </c>
    </row>
    <row r="35" spans="1:10" ht="27" customHeight="1" x14ac:dyDescent="0.25">
      <c r="A35" t="s">
        <v>24</v>
      </c>
      <c r="C35" s="8">
        <f>28.52*25%</f>
        <v>7.13</v>
      </c>
      <c r="F35" s="18" t="s">
        <v>29</v>
      </c>
      <c r="G35" s="18"/>
      <c r="H35" s="18"/>
      <c r="I35" s="18"/>
      <c r="J35" s="18"/>
    </row>
    <row r="36" spans="1:10" ht="15.75" thickBot="1" x14ac:dyDescent="0.3">
      <c r="A36" t="s">
        <v>12</v>
      </c>
      <c r="C36" s="9">
        <f>C35*C6</f>
        <v>3.2084999999999999</v>
      </c>
    </row>
    <row r="37" spans="1:10" ht="15.75" thickTop="1" x14ac:dyDescent="0.25">
      <c r="C37" s="5">
        <f>C34+C35+C36</f>
        <v>14.3385</v>
      </c>
    </row>
  </sheetData>
  <mergeCells count="3">
    <mergeCell ref="F7:K7"/>
    <mergeCell ref="F5:L5"/>
    <mergeCell ref="F35:J35"/>
  </mergeCells>
  <printOptions horizontalCentered="1"/>
  <pageMargins left="0.7" right="0.7" top="1" bottom="0.75" header="0.3" footer="0.3"/>
  <pageSetup scale="82" fitToWidth="0" orientation="landscape" r:id="rId1"/>
  <headerFooter>
    <oddHeader>&amp;L&amp;"-,Bold"Cascade Natural Gas Corporation 
Response to Data Request PC-76&amp;RPage &amp;P of &amp;N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workbookViewId="0">
      <selection activeCell="F6" sqref="F6"/>
    </sheetView>
  </sheetViews>
  <sheetFormatPr defaultRowHeight="15" x14ac:dyDescent="0.25"/>
  <cols>
    <col min="1" max="1" width="14.85546875" customWidth="1"/>
  </cols>
  <sheetData>
    <row r="1" spans="1:2" s="11" customFormat="1" ht="27.75" customHeight="1" x14ac:dyDescent="0.25">
      <c r="A1" s="12" t="s">
        <v>28</v>
      </c>
      <c r="B1" s="13" t="s">
        <v>27</v>
      </c>
    </row>
    <row r="2" spans="1:2" x14ac:dyDescent="0.25">
      <c r="A2" s="14">
        <v>502</v>
      </c>
      <c r="B2" s="15">
        <v>1.3879599655507722E-3</v>
      </c>
    </row>
    <row r="3" spans="1:2" x14ac:dyDescent="0.25">
      <c r="A3" s="10">
        <v>503</v>
      </c>
      <c r="B3" s="15">
        <v>0.51571435535071553</v>
      </c>
    </row>
    <row r="4" spans="1:2" x14ac:dyDescent="0.25">
      <c r="A4" s="10">
        <v>504</v>
      </c>
      <c r="B4" s="15">
        <v>0.27496102221540963</v>
      </c>
    </row>
    <row r="5" spans="1:2" x14ac:dyDescent="0.25">
      <c r="A5" s="10">
        <v>505</v>
      </c>
      <c r="B5" s="15">
        <v>2.4049665174062197E-2</v>
      </c>
    </row>
    <row r="6" spans="1:2" x14ac:dyDescent="0.25">
      <c r="A6" s="10">
        <v>511</v>
      </c>
      <c r="B6" s="15">
        <v>1.6798166645892499E-2</v>
      </c>
    </row>
    <row r="7" spans="1:2" x14ac:dyDescent="0.25">
      <c r="A7" s="10">
        <v>512</v>
      </c>
      <c r="B7" s="15">
        <v>1.2197223831735452E-4</v>
      </c>
    </row>
    <row r="8" spans="1:2" x14ac:dyDescent="0.25">
      <c r="A8" s="10">
        <v>570</v>
      </c>
      <c r="B8" s="15">
        <v>2.5428393386626195E-3</v>
      </c>
    </row>
    <row r="9" spans="1:2" x14ac:dyDescent="0.25">
      <c r="A9" s="10">
        <v>577</v>
      </c>
      <c r="B9" s="15">
        <v>4.0659035984858823E-4</v>
      </c>
    </row>
    <row r="10" spans="1:2" x14ac:dyDescent="0.25">
      <c r="A10" s="10">
        <v>663</v>
      </c>
      <c r="B10" s="15">
        <v>0.16401742871154082</v>
      </c>
    </row>
  </sheetData>
  <printOptions horizontalCentered="1"/>
  <pageMargins left="0.7" right="0.7" top="1" bottom="0.75" header="0.3" footer="0.3"/>
  <pageSetup fitToWidth="0" orientation="landscape" r:id="rId1"/>
  <headerFooter>
    <oddHeader>&amp;L&amp;"-,Bold"Cascade Natural Gas Corporation 
Response to Data Request PC-76&amp;RPage &amp;P of &amp;N</oddHead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A14FB0-A26F-4570-90BC-41F81BD0E9C8}"/>
</file>

<file path=customXml/itemProps2.xml><?xml version="1.0" encoding="utf-8"?>
<ds:datastoreItem xmlns:ds="http://schemas.openxmlformats.org/officeDocument/2006/customXml" ds:itemID="{1560CF50-B2EF-4061-A824-3983D79EC2FE}"/>
</file>

<file path=customXml/itemProps3.xml><?xml version="1.0" encoding="utf-8"?>
<ds:datastoreItem xmlns:ds="http://schemas.openxmlformats.org/officeDocument/2006/customXml" ds:itemID="{51C78EB0-94B5-4AF0-901B-4A89D87399A4}"/>
</file>

<file path=customXml/itemProps4.xml><?xml version="1.0" encoding="utf-8"?>
<ds:datastoreItem xmlns:ds="http://schemas.openxmlformats.org/officeDocument/2006/customXml" ds:itemID="{B6A288E9-F46A-4E50-8981-930CB30A1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PC-76</vt:lpstr>
      <vt:lpstr>PC-76 Margin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Gross, Jennifer</dc:creator>
  <cp:lastModifiedBy>Colamonici, Carla (ATG)</cp:lastModifiedBy>
  <cp:lastPrinted>2017-12-20T23:17:46Z</cp:lastPrinted>
  <dcterms:created xsi:type="dcterms:W3CDTF">2017-12-11T22:15:32Z</dcterms:created>
  <dcterms:modified xsi:type="dcterms:W3CDTF">2018-02-12T23:18:46Z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