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10_24\webportalzip\"/>
    </mc:Choice>
  </mc:AlternateContent>
  <bookViews>
    <workbookView xWindow="25245" yWindow="-135" windowWidth="24810" windowHeight="12120"/>
  </bookViews>
  <sheets>
    <sheet name="Hypothet. 2016-2017" sheetId="1" r:id="rId1"/>
    <sheet name="Sheet2" sheetId="2" r:id="rId2"/>
    <sheet name="Sheet3" sheetId="3" r:id="rId3"/>
  </sheets>
  <calcPr calcId="152511"/>
</workbook>
</file>

<file path=xl/calcChain.xml><?xml version="1.0" encoding="utf-8"?>
<calcChain xmlns="http://schemas.openxmlformats.org/spreadsheetml/2006/main">
  <c r="G23" i="1" l="1"/>
  <c r="G26" i="1" s="1"/>
  <c r="E21" i="1"/>
  <c r="F20" i="1"/>
  <c r="F15" i="1"/>
  <c r="F21" i="1" s="1"/>
  <c r="E14" i="1"/>
  <c r="E22" i="1" s="1"/>
  <c r="E13" i="1"/>
  <c r="E16" i="1" s="1"/>
  <c r="F12" i="1"/>
  <c r="F11" i="1"/>
  <c r="F16" i="1" l="1"/>
  <c r="F14" i="1" s="1"/>
  <c r="E23" i="1"/>
  <c r="E29" i="1" s="1"/>
  <c r="F13" i="1"/>
  <c r="E31" i="1"/>
  <c r="F29" i="1" l="1"/>
  <c r="E26" i="1"/>
  <c r="H31" i="1" s="1"/>
  <c r="H29" i="1"/>
  <c r="G29" i="1"/>
  <c r="G31" i="1" s="1"/>
  <c r="G34" i="1" s="1"/>
  <c r="G37" i="1" s="1"/>
  <c r="F31" i="1"/>
  <c r="F22" i="1"/>
  <c r="F23" i="1" s="1"/>
</calcChain>
</file>

<file path=xl/sharedStrings.xml><?xml version="1.0" encoding="utf-8"?>
<sst xmlns="http://schemas.openxmlformats.org/spreadsheetml/2006/main" count="95" uniqueCount="94">
  <si>
    <t>(1)</t>
  </si>
  <si>
    <t>Add</t>
  </si>
  <si>
    <t>These are specific elements that comprise the Portfolio View of Exhibit 1.</t>
  </si>
  <si>
    <t>a</t>
  </si>
  <si>
    <r>
      <t xml:space="preserve">Total Biennial Potential
</t>
    </r>
    <r>
      <rPr>
        <i/>
        <sz val="9"/>
        <color theme="1"/>
        <rFont val="Arial"/>
        <family val="2"/>
      </rPr>
      <t>IRP Guidance</t>
    </r>
  </si>
  <si>
    <t>Bundle D + DE from IRP</t>
  </si>
  <si>
    <r>
      <t>Figure</t>
    </r>
    <r>
      <rPr>
        <b/>
        <i/>
        <sz val="10"/>
        <color rgb="FF5566E3"/>
        <rFont val="Arial"/>
        <family val="2"/>
      </rPr>
      <t xml:space="preserve"> 3</t>
    </r>
    <r>
      <rPr>
        <sz val="10"/>
        <color theme="1"/>
        <rFont val="Arial"/>
        <family val="2"/>
      </rPr>
      <t>, Exhibit i</t>
    </r>
  </si>
  <si>
    <t>b</t>
  </si>
  <si>
    <t>Plus Legacy HER</t>
  </si>
  <si>
    <r>
      <t>line</t>
    </r>
    <r>
      <rPr>
        <sz val="10"/>
        <color rgb="FF0070C0"/>
        <rFont val="Arial"/>
        <family val="2"/>
      </rPr>
      <t xml:space="preserve"> </t>
    </r>
    <r>
      <rPr>
        <b/>
        <i/>
        <sz val="10"/>
        <color rgb="FF0070C0"/>
        <rFont val="Arial"/>
        <family val="2"/>
      </rPr>
      <t xml:space="preserve">l </t>
    </r>
    <r>
      <rPr>
        <sz val="10"/>
        <color theme="1"/>
        <rFont val="Arial"/>
        <family val="2"/>
      </rPr>
      <t>of Exhibit 1 Portfolio View</t>
    </r>
  </si>
  <si>
    <t>c</t>
  </si>
  <si>
    <t>Total Base Savings</t>
  </si>
  <si>
    <t>All available conservation that is cost-effective, reliable, and feasible. No less than the pro rata share of the ten year potential, at least 20% .</t>
  </si>
  <si>
    <t>= a + b</t>
  </si>
  <si>
    <t>d</t>
  </si>
  <si>
    <t xml:space="preserve">Plus Decoupling Commitment (5% add) </t>
  </si>
  <si>
    <r>
      <t>= c * 0.05</t>
    </r>
    <r>
      <rPr>
        <sz val="8"/>
        <color theme="1"/>
        <rFont val="Arial"/>
        <family val="2"/>
      </rPr>
      <t xml:space="preserve"> </t>
    </r>
    <r>
      <rPr>
        <i/>
        <sz val="8"/>
        <color theme="1"/>
        <rFont val="Arial"/>
        <family val="2"/>
      </rPr>
      <t>("base" * 5%)</t>
    </r>
  </si>
  <si>
    <t>e</t>
  </si>
  <si>
    <t>Plus Energy Reports Pilots Without Verified Savings</t>
  </si>
  <si>
    <t>2016-2017 Pilots</t>
  </si>
  <si>
    <r>
      <t xml:space="preserve">line </t>
    </r>
    <r>
      <rPr>
        <b/>
        <i/>
        <sz val="10"/>
        <color rgb="FF5566E3"/>
        <rFont val="Arial"/>
        <family val="2"/>
      </rPr>
      <t>z</t>
    </r>
    <r>
      <rPr>
        <sz val="10"/>
        <color theme="1"/>
        <rFont val="Arial"/>
        <family val="2"/>
      </rPr>
      <t xml:space="preserve"> of Exhibit 1 Portfolio View</t>
    </r>
  </si>
  <si>
    <t>f</t>
  </si>
  <si>
    <t>Total 2016-2017 Portfolio Savings</t>
  </si>
  <si>
    <r>
      <t xml:space="preserve">This figure is what Energy Efficiency is managing to.
</t>
    </r>
    <r>
      <rPr>
        <i/>
        <sz val="9"/>
        <color rgb="FF0000FF"/>
        <rFont val="Arial"/>
        <family val="2"/>
      </rPr>
      <t>Biennial Conservation Target plus decoupling commitment. This is the "Target" reported to Commerce.</t>
    </r>
  </si>
  <si>
    <r>
      <t>= c + d + e; lines</t>
    </r>
    <r>
      <rPr>
        <sz val="10"/>
        <color rgb="FF0070C0"/>
        <rFont val="Arial"/>
        <family val="2"/>
      </rPr>
      <t xml:space="preserve"> bb</t>
    </r>
    <r>
      <rPr>
        <sz val="10"/>
        <color theme="1"/>
        <rFont val="Arial"/>
        <family val="2"/>
      </rPr>
      <t xml:space="preserve"> </t>
    </r>
    <r>
      <rPr>
        <sz val="10"/>
        <color rgb="FF0070C0"/>
        <rFont val="Arial"/>
        <family val="2"/>
      </rPr>
      <t xml:space="preserve">&amp; bf </t>
    </r>
    <r>
      <rPr>
        <sz val="10"/>
        <color theme="1"/>
        <rFont val="Arial"/>
        <family val="2"/>
      </rPr>
      <t>of Exhibit 1 Portfolio View</t>
    </r>
  </si>
  <si>
    <t>It isn't possible to establish discrete targets for single large facilities. Results can be culled from overall Portfolio results for reporting purposes to ensure that PSE does not claim excess of more than 5% of these savings.</t>
  </si>
  <si>
    <t>Unique tracking system reports to compile specific site data.</t>
  </si>
  <si>
    <t>Puget Sound Energy 2016-2017 Electric Portfolio Savings</t>
  </si>
  <si>
    <t>Description</t>
  </si>
  <si>
    <t>MWh 
Target</t>
  </si>
  <si>
    <t>aMW</t>
  </si>
  <si>
    <t>MWh Actuals</t>
  </si>
  <si>
    <t>Achieved Tests</t>
  </si>
  <si>
    <r>
      <t xml:space="preserve">Comment 
</t>
    </r>
    <r>
      <rPr>
        <i/>
        <sz val="10"/>
        <color rgb="FF0000FF"/>
        <rFont val="Arial"/>
        <family val="2"/>
      </rPr>
      <t>(Commission Staff comments on 2014-2015 BCR, UE-132043, in blue italics.)</t>
    </r>
  </si>
  <si>
    <r>
      <t xml:space="preserve">Calculation
</t>
    </r>
    <r>
      <rPr>
        <sz val="10"/>
        <color theme="1"/>
        <rFont val="Arial"/>
        <family val="2"/>
      </rPr>
      <t>Unless otherwise noted, references indicate target-setting sources.  Calculations used for savings results are noted in</t>
    </r>
    <r>
      <rPr>
        <i/>
        <sz val="10"/>
        <color rgb="FF00B050"/>
        <rFont val="Arial"/>
        <family val="2"/>
      </rPr>
      <t xml:space="preserve"> green italicized text</t>
    </r>
    <r>
      <rPr>
        <sz val="10"/>
        <color theme="1"/>
        <rFont val="Arial"/>
        <family val="2"/>
      </rPr>
      <t>.</t>
    </r>
  </si>
  <si>
    <t>(2)</t>
  </si>
  <si>
    <t>Exclude</t>
  </si>
  <si>
    <t>Remove these elements in order to calculate the EIA penalty target.</t>
  </si>
  <si>
    <t>g</t>
  </si>
  <si>
    <t>NEEA Savings</t>
  </si>
  <si>
    <t>Savings calculations provided by NEEA.</t>
  </si>
  <si>
    <r>
      <t xml:space="preserve">line </t>
    </r>
    <r>
      <rPr>
        <u/>
        <sz val="10"/>
        <color rgb="FF0070C0"/>
        <rFont val="Arial"/>
        <family val="2"/>
      </rPr>
      <t xml:space="preserve">aa </t>
    </r>
    <r>
      <rPr>
        <u/>
        <sz val="10"/>
        <color theme="1"/>
        <rFont val="Arial"/>
        <family val="2"/>
      </rPr>
      <t>of Exhibit 1</t>
    </r>
    <r>
      <rPr>
        <sz val="10"/>
        <color theme="1"/>
        <rFont val="Arial"/>
        <family val="2"/>
      </rPr>
      <t xml:space="preserve"> Portfolio View. </t>
    </r>
    <r>
      <rPr>
        <i/>
        <sz val="10"/>
        <color rgb="FF00B050"/>
        <rFont val="Arial"/>
        <family val="2"/>
      </rPr>
      <t>Results: Annual Report Exhibit 1.</t>
    </r>
  </si>
  <si>
    <t>h</t>
  </si>
  <si>
    <t>Energy Report Pilots</t>
  </si>
  <si>
    <r>
      <t xml:space="preserve">= e  </t>
    </r>
    <r>
      <rPr>
        <i/>
        <sz val="10"/>
        <color rgb="FF00B050"/>
        <rFont val="Arial"/>
        <family val="2"/>
      </rPr>
      <t>Results: Annual Report Exhibit 1.</t>
    </r>
  </si>
  <si>
    <t>i</t>
  </si>
  <si>
    <t>Decoupling Commitment Amount</t>
  </si>
  <si>
    <t>Calculated</t>
  </si>
  <si>
    <t>5% of "base" savings value (line c).</t>
  </si>
  <si>
    <r>
      <t xml:space="preserve">= d </t>
    </r>
    <r>
      <rPr>
        <i/>
        <sz val="10"/>
        <color rgb="FF00B050"/>
        <rFont val="Arial"/>
        <family val="2"/>
      </rPr>
      <t>Results: Annual Report Exhibit 1.</t>
    </r>
  </si>
  <si>
    <t>j</t>
  </si>
  <si>
    <t>Total Exclusion</t>
  </si>
  <si>
    <t>NEEA, pilots. (Potential savings which are speculative in nature are excluded from eligibility for penalty under the Commission’s standard practice.)</t>
  </si>
  <si>
    <t>= g + h + i</t>
  </si>
  <si>
    <t>(3)</t>
  </si>
  <si>
    <t>Resultant Targets</t>
  </si>
  <si>
    <t>k</t>
  </si>
  <si>
    <t>Total Utility Savings</t>
  </si>
  <si>
    <t>Total Portfolio savings, less exclusions (NEEA + pilots)
Includes any savings applicable the decoupling commitment</t>
  </si>
  <si>
    <r>
      <t xml:space="preserve">= l + m </t>
    </r>
    <r>
      <rPr>
        <i/>
        <sz val="10"/>
        <color rgb="FF00B050"/>
        <rFont val="Arial"/>
        <family val="2"/>
      </rPr>
      <t>Results: Annual Report Exhibit 1, Portfolio total, less [NEEA + Pilots].</t>
    </r>
  </si>
  <si>
    <t>Difference</t>
  </si>
  <si>
    <t>l</t>
  </si>
  <si>
    <t>EIA Penalty Target</t>
  </si>
  <si>
    <r>
      <rPr>
        <i/>
        <sz val="9"/>
        <color rgb="FF0000FF"/>
        <rFont val="Arial"/>
        <family val="2"/>
      </rPr>
      <t xml:space="preserve">The Energy Independence Act biennial conservation plan (BCP) energy savings targets approved by the UTC. </t>
    </r>
    <r>
      <rPr>
        <sz val="9"/>
        <color theme="1"/>
        <rFont val="Arial"/>
        <family val="2"/>
      </rPr>
      <t xml:space="preserve">
</t>
    </r>
    <r>
      <rPr>
        <i/>
        <sz val="9"/>
        <color rgb="FF00B050"/>
        <rFont val="Arial"/>
        <family val="2"/>
      </rPr>
      <t>Result: Line k - ([line k(target) - [line m(target)]. This represents the the difference between actual Total Utility Savings (that include decoupling savings) and the EIA Target.</t>
    </r>
  </si>
  <si>
    <r>
      <t xml:space="preserve">= f + j
</t>
    </r>
    <r>
      <rPr>
        <i/>
        <sz val="10"/>
        <color rgb="FF00B050"/>
        <rFont val="Arial"/>
        <family val="2"/>
      </rPr>
      <t>Results: k(actual) - l(target)</t>
    </r>
  </si>
  <si>
    <t>m</t>
  </si>
  <si>
    <t>Decoupling Commitment</t>
  </si>
  <si>
    <r>
      <rPr>
        <i/>
        <sz val="9"/>
        <color rgb="FF0000FF"/>
        <rFont val="Arial"/>
        <family val="2"/>
      </rPr>
      <t>Additional percent of Base UTC Target required per Commission order.</t>
    </r>
    <r>
      <rPr>
        <sz val="10"/>
        <color theme="1"/>
        <rFont val="Arial"/>
        <family val="2"/>
      </rPr>
      <t xml:space="preserve">
$50/MWh shortfall penalty.</t>
    </r>
  </si>
  <si>
    <r>
      <t xml:space="preserve">= d 
</t>
    </r>
    <r>
      <rPr>
        <i/>
        <sz val="10"/>
        <color rgb="FF00B050"/>
        <rFont val="Arial"/>
        <family val="2"/>
      </rPr>
      <t>Results: ([l MWH Actual Difference] - [m Target]). This represents the final excess/(shortfall) for the current biennium.</t>
    </r>
  </si>
  <si>
    <t>(4)</t>
  </si>
  <si>
    <r>
      <t xml:space="preserve">Excess Savings Disposition </t>
    </r>
    <r>
      <rPr>
        <i/>
        <sz val="10"/>
        <color theme="1"/>
        <rFont val="Arial"/>
        <family val="2"/>
      </rPr>
      <t>(as determined by Commission order in the year subsequent to the concluding biennial year.)</t>
    </r>
  </si>
  <si>
    <t>n</t>
  </si>
  <si>
    <t>Current biennium's excess savings</t>
  </si>
  <si>
    <t>2016-2017</t>
  </si>
  <si>
    <t>If a negative number, indicates a shortfall in either the EIA target or the decoupling commitment.</t>
  </si>
  <si>
    <t>Import results from current BCR.</t>
  </si>
  <si>
    <t>o</t>
  </si>
  <si>
    <t>Past biennium's excess savings</t>
  </si>
  <si>
    <t>2014-2015</t>
  </si>
  <si>
    <t>Last biennium</t>
  </si>
  <si>
    <t>Import results from previous BCR.</t>
  </si>
  <si>
    <t>p</t>
  </si>
  <si>
    <t>Penultimate biennium's excess savings</t>
  </si>
  <si>
    <t>2012-2013</t>
  </si>
  <si>
    <t>Remove from going-forward archive as a part of Order approving current-biennial savings.</t>
  </si>
  <si>
    <t>Import results from applicable BCR.</t>
  </si>
  <si>
    <t>q</t>
  </si>
  <si>
    <t>Total remaining excess savings available</t>
  </si>
  <si>
    <t>Total</t>
  </si>
  <si>
    <t>Going-forward available excess savings for future qualifying biennia</t>
  </si>
  <si>
    <t>Illustrating the application of eligible excess to potential decoupling commitment shortfall.</t>
  </si>
  <si>
    <t>All programs contribute to the decoupling commitment. Decoupling commitment is based on 5% of "base", rather than the lower 5% of EIA Target.</t>
  </si>
  <si>
    <t>(Includes single large facilities, where savings are managed in Schedule 258, Large Power User/Self-Directed program.)</t>
  </si>
  <si>
    <t>Attachment A: Hypothetical 2016-2017 Electric Portfolio Results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</si>
</sst>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7" x14ac:knownFonts="1">
    <font>
      <sz val="10"/>
      <color theme="1"/>
      <name val="Arial"/>
      <family val="2"/>
    </font>
    <font>
      <b/>
      <sz val="10"/>
      <color theme="0"/>
      <name val="Arial"/>
      <family val="2"/>
    </font>
    <font>
      <b/>
      <sz val="10"/>
      <color theme="1"/>
      <name val="Arial"/>
      <family val="2"/>
    </font>
    <font>
      <b/>
      <sz val="11"/>
      <color theme="1"/>
      <name val="Arial"/>
      <family val="2"/>
    </font>
    <font>
      <b/>
      <i/>
      <u/>
      <sz val="10"/>
      <color theme="1"/>
      <name val="Arial"/>
      <family val="2"/>
    </font>
    <font>
      <b/>
      <i/>
      <sz val="10"/>
      <color theme="1"/>
      <name val="Arial"/>
      <family val="2"/>
    </font>
    <font>
      <i/>
      <sz val="9"/>
      <color theme="1"/>
      <name val="Arial"/>
      <family val="2"/>
    </font>
    <font>
      <b/>
      <i/>
      <sz val="10"/>
      <color rgb="FF5566E3"/>
      <name val="Arial"/>
      <family val="2"/>
    </font>
    <font>
      <u val="singleAccounting"/>
      <sz val="10"/>
      <color theme="1"/>
      <name val="Arial"/>
      <family val="2"/>
    </font>
    <font>
      <sz val="10"/>
      <color rgb="FF0070C0"/>
      <name val="Arial"/>
      <family val="2"/>
    </font>
    <font>
      <b/>
      <i/>
      <sz val="10"/>
      <color rgb="FF0070C0"/>
      <name val="Arial"/>
      <family val="2"/>
    </font>
    <font>
      <i/>
      <sz val="9"/>
      <color rgb="FF0000FF"/>
      <name val="Arial"/>
      <family val="2"/>
    </font>
    <font>
      <sz val="8"/>
      <color theme="1"/>
      <name val="Arial"/>
      <family val="2"/>
    </font>
    <font>
      <i/>
      <sz val="8"/>
      <color theme="1"/>
      <name val="Arial"/>
      <family val="2"/>
    </font>
    <font>
      <b/>
      <u val="doubleAccounting"/>
      <sz val="10"/>
      <color theme="0"/>
      <name val="Arial"/>
      <family val="2"/>
    </font>
    <font>
      <b/>
      <sz val="9"/>
      <color theme="0"/>
      <name val="Arial"/>
      <family val="2"/>
    </font>
    <font>
      <b/>
      <sz val="16"/>
      <color rgb="FF006A71"/>
      <name val="Arial"/>
      <family val="2"/>
    </font>
    <font>
      <b/>
      <sz val="16"/>
      <color theme="0"/>
      <name val="Arial"/>
      <family val="2"/>
    </font>
    <font>
      <i/>
      <sz val="10"/>
      <color rgb="FF0000FF"/>
      <name val="Arial"/>
      <family val="2"/>
    </font>
    <font>
      <i/>
      <sz val="10"/>
      <color rgb="FF00B050"/>
      <name val="Arial"/>
      <family val="2"/>
    </font>
    <font>
      <u/>
      <sz val="10"/>
      <color theme="1"/>
      <name val="Arial"/>
      <family val="2"/>
    </font>
    <font>
      <u/>
      <sz val="10"/>
      <color rgb="FF0070C0"/>
      <name val="Arial"/>
      <family val="2"/>
    </font>
    <font>
      <sz val="9"/>
      <color theme="1"/>
      <name val="Arial"/>
      <family val="2"/>
    </font>
    <font>
      <i/>
      <sz val="9"/>
      <color rgb="FF00B050"/>
      <name val="Arial"/>
      <family val="2"/>
    </font>
    <font>
      <i/>
      <sz val="10"/>
      <color theme="1"/>
      <name val="Arial"/>
      <family val="2"/>
    </font>
    <font>
      <b/>
      <sz val="10"/>
      <color rgb="FF00B050"/>
      <name val="Arial"/>
      <family val="2"/>
    </font>
    <font>
      <sz val="16"/>
      <color theme="1"/>
      <name val="Arial"/>
      <family val="2"/>
    </font>
  </fonts>
  <fills count="11">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538ED5"/>
        <bgColor indexed="64"/>
      </patternFill>
    </fill>
    <fill>
      <patternFill patternType="solid">
        <fgColor rgb="FF006A7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8DB4E3"/>
        <bgColor indexed="64"/>
      </patternFill>
    </fill>
    <fill>
      <patternFill patternType="solid">
        <fgColor rgb="FFDBC500"/>
        <bgColor indexed="64"/>
      </patternFill>
    </fill>
  </fills>
  <borders count="2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90">
    <xf numFmtId="0" fontId="0" fillId="0" borderId="0" xfId="0"/>
    <xf numFmtId="0" fontId="3" fillId="2" borderId="1" xfId="0" quotePrefix="1" applyFont="1" applyFill="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right" vertical="center" wrapText="1"/>
    </xf>
    <xf numFmtId="3" fontId="0" fillId="0" borderId="6" xfId="0" applyNumberFormat="1" applyFont="1" applyBorder="1" applyAlignment="1">
      <alignment horizontal="center" vertical="center"/>
    </xf>
    <xf numFmtId="164" fontId="0" fillId="0" borderId="6" xfId="0" applyNumberFormat="1" applyFont="1" applyBorder="1" applyAlignment="1">
      <alignment horizontal="center" vertical="center"/>
    </xf>
    <xf numFmtId="3" fontId="0" fillId="3" borderId="0" xfId="0" applyNumberFormat="1" applyFont="1" applyFill="1" applyBorder="1" applyAlignment="1">
      <alignment horizontal="center" vertical="center"/>
    </xf>
    <xf numFmtId="0" fontId="0" fillId="0" borderId="7" xfId="0" applyFont="1" applyBorder="1" applyAlignment="1">
      <alignment vertical="center"/>
    </xf>
    <xf numFmtId="0" fontId="0" fillId="0" borderId="5" xfId="0" applyFont="1" applyBorder="1" applyAlignment="1">
      <alignment vertical="center"/>
    </xf>
    <xf numFmtId="0" fontId="0" fillId="0" borderId="0" xfId="0" applyBorder="1" applyAlignment="1">
      <alignment vertical="center"/>
    </xf>
    <xf numFmtId="0" fontId="0" fillId="0" borderId="8" xfId="0" applyFont="1" applyBorder="1" applyAlignment="1">
      <alignment vertical="center"/>
    </xf>
    <xf numFmtId="0" fontId="0" fillId="0" borderId="6" xfId="0" applyFont="1" applyBorder="1" applyAlignment="1">
      <alignment horizontal="right" vertical="center"/>
    </xf>
    <xf numFmtId="3" fontId="8" fillId="0" borderId="6" xfId="0" applyNumberFormat="1" applyFont="1" applyBorder="1" applyAlignment="1">
      <alignment horizontal="center" vertical="center"/>
    </xf>
    <xf numFmtId="165" fontId="0" fillId="0" borderId="6" xfId="0" applyNumberFormat="1" applyFont="1" applyBorder="1" applyAlignment="1">
      <alignment horizontal="center" vertical="center"/>
    </xf>
    <xf numFmtId="0" fontId="0" fillId="0" borderId="0" xfId="0" quotePrefix="1" applyFont="1" applyBorder="1" applyAlignment="1">
      <alignment vertical="center"/>
    </xf>
    <xf numFmtId="0" fontId="0" fillId="0" borderId="6" xfId="0" applyFont="1" applyFill="1" applyBorder="1" applyAlignment="1">
      <alignment horizontal="right" vertical="center"/>
    </xf>
    <xf numFmtId="3" fontId="0" fillId="0" borderId="6" xfId="0" applyNumberFormat="1" applyFont="1" applyFill="1" applyBorder="1" applyAlignment="1">
      <alignment horizontal="center" vertical="center"/>
    </xf>
    <xf numFmtId="164" fontId="0" fillId="0" borderId="6" xfId="0" applyNumberFormat="1" applyFont="1" applyFill="1" applyBorder="1" applyAlignment="1">
      <alignment horizontal="center" vertical="center"/>
    </xf>
    <xf numFmtId="0" fontId="0" fillId="0" borderId="0" xfId="0" quotePrefix="1" applyBorder="1" applyAlignment="1">
      <alignment vertical="center"/>
    </xf>
    <xf numFmtId="0" fontId="0" fillId="0" borderId="5" xfId="0" applyBorder="1" applyAlignment="1">
      <alignment horizontal="center" vertical="center"/>
    </xf>
    <xf numFmtId="0" fontId="0" fillId="0" borderId="6" xfId="0" applyBorder="1" applyAlignment="1">
      <alignment horizontal="right" vertical="center" wrapText="1"/>
    </xf>
    <xf numFmtId="3" fontId="0" fillId="0" borderId="6" xfId="0" applyNumberFormat="1" applyBorder="1" applyAlignment="1">
      <alignment horizontal="center" vertical="center"/>
    </xf>
    <xf numFmtId="0" fontId="1" fillId="4" borderId="6" xfId="0" applyFont="1" applyFill="1" applyBorder="1" applyAlignment="1">
      <alignment vertical="center"/>
    </xf>
    <xf numFmtId="3" fontId="14" fillId="4" borderId="6" xfId="0" applyNumberFormat="1" applyFont="1" applyFill="1" applyBorder="1" applyAlignment="1">
      <alignment horizontal="center" vertical="center"/>
    </xf>
    <xf numFmtId="164" fontId="14" fillId="4" borderId="6" xfId="0" applyNumberFormat="1" applyFont="1" applyFill="1" applyBorder="1" applyAlignment="1">
      <alignment horizontal="center" vertical="center"/>
    </xf>
    <xf numFmtId="0" fontId="15" fillId="4" borderId="6" xfId="0" applyFont="1" applyFill="1" applyBorder="1" applyAlignment="1">
      <alignment vertical="top" wrapText="1"/>
    </xf>
    <xf numFmtId="0" fontId="0" fillId="0" borderId="7" xfId="0" applyFont="1" applyBorder="1" applyAlignment="1">
      <alignment horizontal="left" vertical="center" wrapText="1"/>
    </xf>
    <xf numFmtId="0" fontId="0" fillId="0" borderId="5" xfId="0" applyFont="1" applyBorder="1" applyAlignment="1">
      <alignment horizontal="left" vertical="center" wrapText="1"/>
    </xf>
    <xf numFmtId="0" fontId="0" fillId="0" borderId="8" xfId="0" quotePrefix="1" applyFont="1" applyBorder="1" applyAlignment="1">
      <alignment horizontal="left" vertical="center" wrapText="1"/>
    </xf>
    <xf numFmtId="0" fontId="16" fillId="0" borderId="0" xfId="0" applyFont="1"/>
    <xf numFmtId="3" fontId="0" fillId="0" borderId="0" xfId="0" applyNumberFormat="1" applyFont="1" applyAlignment="1">
      <alignment horizontal="center"/>
    </xf>
    <xf numFmtId="0" fontId="0" fillId="0" borderId="0" xfId="0" applyAlignment="1"/>
    <xf numFmtId="0" fontId="17" fillId="5" borderId="10" xfId="0" applyFont="1" applyFill="1" applyBorder="1" applyAlignment="1">
      <alignment horizontal="center"/>
    </xf>
    <xf numFmtId="0" fontId="17" fillId="5" borderId="13" xfId="0" applyFont="1" applyFill="1" applyBorder="1" applyAlignment="1">
      <alignment horizontal="center"/>
    </xf>
    <xf numFmtId="0" fontId="0" fillId="6" borderId="0" xfId="0" applyFill="1"/>
    <xf numFmtId="0" fontId="0" fillId="7" borderId="15" xfId="0" applyFill="1" applyBorder="1" applyAlignment="1">
      <alignment horizontal="center"/>
    </xf>
    <xf numFmtId="0" fontId="0" fillId="7" borderId="16" xfId="0" applyFill="1" applyBorder="1" applyAlignment="1">
      <alignment horizontal="center"/>
    </xf>
    <xf numFmtId="0" fontId="0" fillId="7" borderId="17" xfId="0" applyFill="1" applyBorder="1" applyAlignment="1">
      <alignment horizontal="center"/>
    </xf>
    <xf numFmtId="3" fontId="0" fillId="7" borderId="17" xfId="0" applyNumberFormat="1" applyFill="1" applyBorder="1" applyAlignment="1">
      <alignment horizontal="center"/>
    </xf>
    <xf numFmtId="164" fontId="0" fillId="7" borderId="17" xfId="0" applyNumberFormat="1" applyFill="1" applyBorder="1" applyAlignment="1">
      <alignment horizontal="center"/>
    </xf>
    <xf numFmtId="3" fontId="0" fillId="7" borderId="0" xfId="0" applyNumberFormat="1" applyFont="1" applyFill="1" applyBorder="1" applyAlignment="1">
      <alignment horizontal="center"/>
    </xf>
    <xf numFmtId="0" fontId="0" fillId="7" borderId="0" xfId="0" applyFill="1" applyBorder="1" applyAlignment="1">
      <alignment horizontal="center"/>
    </xf>
    <xf numFmtId="0" fontId="0" fillId="7" borderId="5" xfId="0" applyFill="1" applyBorder="1" applyAlignment="1">
      <alignment horizontal="center"/>
    </xf>
    <xf numFmtId="0" fontId="0" fillId="7" borderId="8" xfId="0" applyFill="1" applyBorder="1" applyAlignment="1">
      <alignment horizontal="center"/>
    </xf>
    <xf numFmtId="0" fontId="2" fillId="0" borderId="0" xfId="0" applyFont="1" applyAlignment="1">
      <alignment vertical="center"/>
    </xf>
    <xf numFmtId="0" fontId="2" fillId="7" borderId="12" xfId="0" applyFont="1" applyFill="1" applyBorder="1" applyAlignment="1">
      <alignment horizontal="center" vertical="center"/>
    </xf>
    <xf numFmtId="0" fontId="2" fillId="7" borderId="18" xfId="0" applyFont="1" applyFill="1" applyBorder="1" applyAlignment="1">
      <alignment horizontal="center" vertical="center" wrapText="1"/>
    </xf>
    <xf numFmtId="0" fontId="2" fillId="7" borderId="19" xfId="0" applyFont="1" applyFill="1" applyBorder="1" applyAlignment="1">
      <alignment horizontal="center" vertical="center"/>
    </xf>
    <xf numFmtId="3" fontId="2" fillId="7" borderId="19" xfId="0" applyNumberFormat="1" applyFont="1" applyFill="1" applyBorder="1" applyAlignment="1">
      <alignment horizontal="center" vertical="center" wrapText="1"/>
    </xf>
    <xf numFmtId="164" fontId="2" fillId="7" borderId="19" xfId="0" applyNumberFormat="1" applyFont="1" applyFill="1" applyBorder="1" applyAlignment="1">
      <alignment horizontal="center" vertical="center"/>
    </xf>
    <xf numFmtId="3" fontId="2" fillId="3" borderId="20" xfId="0" applyNumberFormat="1" applyFont="1" applyFill="1" applyBorder="1" applyAlignment="1">
      <alignment horizontal="center" vertical="center" wrapText="1"/>
    </xf>
    <xf numFmtId="3" fontId="2" fillId="7" borderId="20" xfId="0" applyNumberFormat="1" applyFont="1" applyFill="1" applyBorder="1" applyAlignment="1">
      <alignment horizontal="center" vertical="center" wrapText="1"/>
    </xf>
    <xf numFmtId="0" fontId="2" fillId="6" borderId="0" xfId="0" applyFont="1" applyFill="1" applyAlignment="1">
      <alignment vertical="center"/>
    </xf>
    <xf numFmtId="0" fontId="0" fillId="0" borderId="15" xfId="0" applyBorder="1" applyAlignment="1">
      <alignment horizontal="center" vertical="center"/>
    </xf>
    <xf numFmtId="0" fontId="0" fillId="0" borderId="6" xfId="0" applyBorder="1" applyAlignment="1">
      <alignment horizontal="left" vertical="center"/>
    </xf>
    <xf numFmtId="164" fontId="0" fillId="0" borderId="6" xfId="0" applyNumberFormat="1" applyBorder="1" applyAlignment="1">
      <alignment horizontal="center" vertical="center"/>
    </xf>
    <xf numFmtId="3" fontId="0" fillId="0" borderId="0" xfId="0" applyNumberFormat="1" applyFont="1" applyFill="1" applyBorder="1" applyAlignment="1">
      <alignment horizontal="center" vertical="center"/>
    </xf>
    <xf numFmtId="3" fontId="0" fillId="0" borderId="17" xfId="0" applyNumberFormat="1" applyFont="1"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0" xfId="0" applyFont="1" applyAlignment="1">
      <alignment vertical="center"/>
    </xf>
    <xf numFmtId="0" fontId="0" fillId="2" borderId="21" xfId="0" applyFont="1" applyFill="1" applyBorder="1" applyAlignment="1">
      <alignment horizontal="center" vertical="center"/>
    </xf>
    <xf numFmtId="0" fontId="0" fillId="6" borderId="0" xfId="0" applyFont="1" applyFill="1" applyAlignment="1">
      <alignment vertical="center"/>
    </xf>
    <xf numFmtId="0" fontId="0" fillId="0" borderId="0" xfId="0" applyFont="1"/>
    <xf numFmtId="0" fontId="0" fillId="0" borderId="15" xfId="0" applyFont="1" applyBorder="1" applyAlignment="1">
      <alignment vertical="center"/>
    </xf>
    <xf numFmtId="0" fontId="0" fillId="6" borderId="0" xfId="0" applyFont="1" applyFill="1"/>
    <xf numFmtId="0" fontId="0" fillId="0" borderId="15" xfId="0" applyFont="1" applyBorder="1" applyAlignment="1">
      <alignment horizontal="center" vertical="center"/>
    </xf>
    <xf numFmtId="0" fontId="2" fillId="0" borderId="0" xfId="0" applyFont="1" applyFill="1"/>
    <xf numFmtId="0" fontId="2" fillId="0" borderId="15" xfId="0" applyFont="1" applyFill="1" applyBorder="1" applyAlignment="1">
      <alignment vertical="center"/>
    </xf>
    <xf numFmtId="0" fontId="2" fillId="6" borderId="0" xfId="0" applyFont="1" applyFill="1"/>
    <xf numFmtId="0" fontId="15" fillId="0" borderId="6" xfId="0" applyFont="1" applyFill="1" applyBorder="1" applyAlignment="1">
      <alignment vertical="top" wrapText="1"/>
    </xf>
    <xf numFmtId="3" fontId="14" fillId="0" borderId="6" xfId="0" applyNumberFormat="1" applyFont="1" applyFill="1" applyBorder="1" applyAlignment="1">
      <alignment horizontal="center" vertical="center"/>
    </xf>
    <xf numFmtId="164" fontId="14" fillId="0" borderId="6" xfId="0" applyNumberFormat="1" applyFont="1" applyFill="1" applyBorder="1" applyAlignment="1">
      <alignment horizontal="center" vertical="center"/>
    </xf>
    <xf numFmtId="0" fontId="0" fillId="0" borderId="0" xfId="0" quotePrefix="1" applyFont="1" applyBorder="1" applyAlignment="1">
      <alignment horizontal="left" vertical="center" wrapText="1"/>
    </xf>
    <xf numFmtId="0" fontId="0" fillId="2" borderId="3" xfId="0" applyFont="1" applyFill="1" applyBorder="1" applyAlignment="1">
      <alignment vertical="center"/>
    </xf>
    <xf numFmtId="0" fontId="0" fillId="2" borderId="4" xfId="0" applyFont="1" applyFill="1" applyBorder="1" applyAlignment="1">
      <alignment vertical="center"/>
    </xf>
    <xf numFmtId="0" fontId="2" fillId="0" borderId="15"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vertical="center"/>
    </xf>
    <xf numFmtId="0" fontId="2" fillId="0" borderId="5" xfId="0" applyFont="1" applyFill="1" applyBorder="1" applyAlignment="1">
      <alignment vertical="center"/>
    </xf>
    <xf numFmtId="0" fontId="20" fillId="0" borderId="0" xfId="0" applyFont="1" applyFill="1" applyBorder="1" applyAlignment="1">
      <alignment vertical="center"/>
    </xf>
    <xf numFmtId="0" fontId="2" fillId="0" borderId="8" xfId="0" applyFont="1" applyFill="1" applyBorder="1" applyAlignment="1">
      <alignment vertical="center"/>
    </xf>
    <xf numFmtId="0" fontId="0" fillId="0" borderId="7" xfId="0" applyFont="1" applyBorder="1" applyAlignment="1">
      <alignment horizontal="center" vertical="center"/>
    </xf>
    <xf numFmtId="0" fontId="0" fillId="0" borderId="0" xfId="0" quotePrefix="1" applyFont="1" applyBorder="1" applyAlignment="1">
      <alignment horizontal="left" vertical="center"/>
    </xf>
    <xf numFmtId="0" fontId="0" fillId="0" borderId="8" xfId="0" applyFont="1" applyBorder="1" applyAlignment="1">
      <alignment horizontal="center" vertical="center"/>
    </xf>
    <xf numFmtId="164" fontId="8" fillId="0" borderId="6" xfId="0" applyNumberFormat="1" applyFont="1" applyBorder="1" applyAlignment="1">
      <alignment horizontal="center" vertical="center"/>
    </xf>
    <xf numFmtId="3" fontId="8" fillId="3" borderId="0" xfId="0" applyNumberFormat="1" applyFont="1" applyFill="1" applyBorder="1" applyAlignment="1">
      <alignment horizontal="center" vertical="center"/>
    </xf>
    <xf numFmtId="0" fontId="0" fillId="0" borderId="7" xfId="0" applyFont="1" applyBorder="1" applyAlignment="1">
      <alignment horizontal="lef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0" borderId="6" xfId="0" applyFont="1" applyBorder="1" applyAlignment="1">
      <alignment horizontal="center" vertical="center"/>
    </xf>
    <xf numFmtId="0" fontId="2" fillId="8" borderId="6" xfId="0" applyFont="1" applyFill="1" applyBorder="1" applyAlignment="1">
      <alignment vertical="center"/>
    </xf>
    <xf numFmtId="3" fontId="2" fillId="8" borderId="6" xfId="0" applyNumberFormat="1" applyFont="1" applyFill="1" applyBorder="1" applyAlignment="1">
      <alignment horizontal="center" vertical="center"/>
    </xf>
    <xf numFmtId="0" fontId="2" fillId="0" borderId="0" xfId="0" applyFont="1" applyFill="1" applyAlignment="1"/>
    <xf numFmtId="0" fontId="0" fillId="0" borderId="15" xfId="0" applyFont="1" applyBorder="1" applyAlignment="1">
      <alignment horizontal="center"/>
    </xf>
    <xf numFmtId="0" fontId="0" fillId="0" borderId="5" xfId="0" applyFont="1" applyBorder="1" applyAlignment="1">
      <alignment horizontal="center"/>
    </xf>
    <xf numFmtId="0" fontId="4" fillId="0" borderId="6" xfId="0" applyFont="1" applyBorder="1" applyAlignment="1">
      <alignment horizontal="center"/>
    </xf>
    <xf numFmtId="3" fontId="0" fillId="0" borderId="6" xfId="0" applyNumberFormat="1" applyFont="1" applyBorder="1" applyAlignment="1">
      <alignment horizontal="center"/>
    </xf>
    <xf numFmtId="164" fontId="0" fillId="0" borderId="6" xfId="0" applyNumberFormat="1" applyFont="1" applyBorder="1" applyAlignment="1">
      <alignment horizontal="center"/>
    </xf>
    <xf numFmtId="3" fontId="0" fillId="3" borderId="0" xfId="0" applyNumberFormat="1" applyFont="1" applyFill="1" applyBorder="1" applyAlignment="1">
      <alignment horizontal="center"/>
    </xf>
    <xf numFmtId="0" fontId="0" fillId="0" borderId="7" xfId="0" applyFont="1" applyBorder="1" applyAlignment="1">
      <alignment horizontal="center"/>
    </xf>
    <xf numFmtId="0" fontId="0" fillId="0" borderId="0" xfId="0" quotePrefix="1" applyFont="1" applyBorder="1" applyAlignment="1">
      <alignment horizontal="left"/>
    </xf>
    <xf numFmtId="0" fontId="0" fillId="0" borderId="8" xfId="0" applyFont="1" applyBorder="1" applyAlignment="1">
      <alignment horizontal="center"/>
    </xf>
    <xf numFmtId="0" fontId="0" fillId="6" borderId="0" xfId="0" applyFont="1" applyFill="1" applyAlignment="1"/>
    <xf numFmtId="0" fontId="2" fillId="9" borderId="6" xfId="0" applyFont="1" applyFill="1" applyBorder="1" applyAlignment="1">
      <alignment vertical="center"/>
    </xf>
    <xf numFmtId="3" fontId="2" fillId="9" borderId="6" xfId="0" applyNumberFormat="1" applyFont="1" applyFill="1" applyBorder="1" applyAlignment="1">
      <alignment horizontal="center" vertical="center"/>
    </xf>
    <xf numFmtId="164" fontId="2" fillId="9" borderId="6" xfId="0" applyNumberFormat="1" applyFont="1" applyFill="1" applyBorder="1" applyAlignment="1">
      <alignment horizontal="center" vertical="center"/>
    </xf>
    <xf numFmtId="3" fontId="0" fillId="0" borderId="6" xfId="0" applyNumberFormat="1" applyFont="1" applyFill="1" applyBorder="1" applyAlignment="1">
      <alignment horizontal="center" vertical="center" wrapText="1"/>
    </xf>
    <xf numFmtId="0" fontId="0" fillId="0" borderId="6" xfId="0" applyFont="1" applyFill="1" applyBorder="1" applyAlignment="1">
      <alignment vertical="center"/>
    </xf>
    <xf numFmtId="0" fontId="22" fillId="0" borderId="7" xfId="0" applyFont="1" applyBorder="1" applyAlignment="1">
      <alignment vertical="center" wrapText="1"/>
    </xf>
    <xf numFmtId="0" fontId="22" fillId="0" borderId="5" xfId="0" applyFont="1" applyBorder="1" applyAlignment="1">
      <alignment vertical="center" wrapText="1"/>
    </xf>
    <xf numFmtId="0" fontId="0" fillId="0" borderId="0" xfId="0" applyFont="1" applyBorder="1" applyAlignment="1">
      <alignment vertical="center"/>
    </xf>
    <xf numFmtId="0" fontId="2" fillId="10" borderId="6" xfId="0" applyFont="1" applyFill="1" applyBorder="1" applyAlignment="1">
      <alignment vertical="center"/>
    </xf>
    <xf numFmtId="3" fontId="2" fillId="10" borderId="6" xfId="0" applyNumberFormat="1" applyFont="1" applyFill="1" applyBorder="1" applyAlignment="1">
      <alignment horizontal="center" vertical="center"/>
    </xf>
    <xf numFmtId="164" fontId="2" fillId="10" borderId="6" xfId="0" applyNumberFormat="1" applyFont="1" applyFill="1" applyBorder="1" applyAlignment="1">
      <alignment horizontal="center" vertical="center"/>
    </xf>
    <xf numFmtId="3" fontId="0" fillId="3" borderId="6" xfId="0" applyNumberFormat="1" applyFont="1" applyFill="1" applyBorder="1" applyAlignment="1">
      <alignment horizontal="center" vertical="center" wrapText="1"/>
    </xf>
    <xf numFmtId="3" fontId="0" fillId="0" borderId="5" xfId="0" applyNumberFormat="1" applyFont="1" applyFill="1" applyBorder="1" applyAlignment="1">
      <alignment horizontal="center" vertical="center"/>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38" fontId="0" fillId="3" borderId="0" xfId="0" applyNumberFormat="1" applyFont="1" applyFill="1" applyBorder="1" applyAlignment="1">
      <alignment horizontal="center" vertical="center"/>
    </xf>
    <xf numFmtId="0" fontId="0" fillId="0" borderId="7" xfId="0" applyFont="1" applyFill="1" applyBorder="1" applyAlignment="1">
      <alignment horizontal="right" vertical="center"/>
    </xf>
    <xf numFmtId="164" fontId="0" fillId="0" borderId="5" xfId="0" applyNumberFormat="1" applyFont="1" applyFill="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Fill="1" applyBorder="1" applyAlignment="1">
      <alignment horizontal="right" vertical="center"/>
    </xf>
    <xf numFmtId="3" fontId="0" fillId="0" borderId="26" xfId="0" applyNumberFormat="1" applyFont="1" applyFill="1" applyBorder="1" applyAlignment="1">
      <alignment horizontal="center" vertical="center"/>
    </xf>
    <xf numFmtId="164" fontId="0" fillId="0" borderId="27" xfId="0" applyNumberFormat="1" applyFont="1" applyFill="1" applyBorder="1" applyAlignment="1">
      <alignment horizontal="center" vertical="center"/>
    </xf>
    <xf numFmtId="3" fontId="25" fillId="3" borderId="27" xfId="0" applyNumberFormat="1" applyFont="1" applyFill="1" applyBorder="1" applyAlignment="1">
      <alignment horizontal="center" vertical="center"/>
    </xf>
    <xf numFmtId="3" fontId="0" fillId="0" borderId="26" xfId="0" applyNumberFormat="1" applyFont="1" applyBorder="1" applyAlignment="1">
      <alignment horizontal="center"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6" xfId="0" applyBorder="1" applyAlignment="1">
      <alignment vertical="center"/>
    </xf>
    <xf numFmtId="3" fontId="0" fillId="0" borderId="5" xfId="0" applyNumberFormat="1" applyBorder="1" applyAlignment="1">
      <alignment horizontal="center" vertical="center"/>
    </xf>
    <xf numFmtId="4" fontId="0" fillId="0" borderId="6" xfId="0" applyNumberFormat="1" applyBorder="1" applyAlignment="1">
      <alignment horizontal="center" vertical="center"/>
    </xf>
    <xf numFmtId="0" fontId="0" fillId="0" borderId="7"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0" xfId="0" applyBorder="1"/>
    <xf numFmtId="0" fontId="0" fillId="0" borderId="23" xfId="0" applyBorder="1" applyAlignment="1">
      <alignment horizontal="center"/>
    </xf>
    <xf numFmtId="0" fontId="0" fillId="0" borderId="24" xfId="0" applyBorder="1" applyAlignment="1">
      <alignment horizontal="center"/>
    </xf>
    <xf numFmtId="0" fontId="0" fillId="0" borderId="26" xfId="0" applyBorder="1"/>
    <xf numFmtId="3" fontId="0" fillId="0" borderId="26" xfId="0" applyNumberFormat="1" applyBorder="1" applyAlignment="1">
      <alignment horizontal="center"/>
    </xf>
    <xf numFmtId="164" fontId="0" fillId="0" borderId="26" xfId="0" applyNumberFormat="1" applyBorder="1" applyAlignment="1">
      <alignment horizontal="center"/>
    </xf>
    <xf numFmtId="3" fontId="0" fillId="0" borderId="27" xfId="0" applyNumberFormat="1" applyFont="1" applyBorder="1" applyAlignment="1">
      <alignment horizontal="center"/>
    </xf>
    <xf numFmtId="0" fontId="0" fillId="0" borderId="27" xfId="0" applyBorder="1"/>
    <xf numFmtId="0" fontId="0" fillId="0" borderId="24" xfId="0" applyBorder="1"/>
    <xf numFmtId="0" fontId="0" fillId="0" borderId="27" xfId="0" applyBorder="1" applyAlignment="1"/>
    <xf numFmtId="0" fontId="0" fillId="0" borderId="28" xfId="0" applyBorder="1" applyAlignment="1"/>
    <xf numFmtId="3" fontId="0" fillId="6" borderId="0" xfId="0" applyNumberFormat="1" applyFill="1" applyAlignment="1">
      <alignment horizontal="center"/>
    </xf>
    <xf numFmtId="0" fontId="0" fillId="6" borderId="0" xfId="0" applyFill="1" applyAlignment="1">
      <alignment horizontal="center"/>
    </xf>
    <xf numFmtId="3" fontId="0" fillId="6" borderId="0" xfId="0" applyNumberFormat="1" applyFont="1" applyFill="1" applyAlignment="1">
      <alignment horizontal="center"/>
    </xf>
    <xf numFmtId="0" fontId="0" fillId="6" borderId="0" xfId="0" applyFill="1" applyAlignment="1"/>
    <xf numFmtId="0" fontId="26" fillId="0" borderId="0" xfId="0" applyFont="1"/>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0" fillId="0" borderId="22" xfId="0" applyFont="1" applyBorder="1" applyAlignment="1">
      <alignment horizontal="left" vertical="center" wrapText="1"/>
    </xf>
    <xf numFmtId="0" fontId="0" fillId="0" borderId="16" xfId="0" applyFont="1" applyBorder="1" applyAlignment="1">
      <alignment horizontal="left" vertical="center" wrapText="1"/>
    </xf>
    <xf numFmtId="0" fontId="0" fillId="0" borderId="7" xfId="0" applyFont="1" applyBorder="1" applyAlignment="1">
      <alignment horizontal="left" vertical="center" wrapText="1"/>
    </xf>
    <xf numFmtId="0" fontId="0" fillId="0" borderId="5" xfId="0" applyFont="1" applyBorder="1" applyAlignment="1">
      <alignment horizontal="left" vertical="center" wrapText="1"/>
    </xf>
    <xf numFmtId="0" fontId="0" fillId="0" borderId="25" xfId="0" applyFont="1" applyBorder="1" applyAlignment="1">
      <alignment horizontal="left" vertical="center" wrapText="1"/>
    </xf>
    <xf numFmtId="0" fontId="0" fillId="0" borderId="24" xfId="0" applyFont="1" applyBorder="1" applyAlignment="1">
      <alignment horizontal="left" vertical="center" wrapText="1"/>
    </xf>
    <xf numFmtId="0" fontId="0" fillId="0" borderId="7" xfId="0" quotePrefix="1" applyFont="1" applyBorder="1" applyAlignment="1">
      <alignment horizontal="left" vertical="center" wrapText="1"/>
    </xf>
    <xf numFmtId="0" fontId="0" fillId="0" borderId="8" xfId="0" quotePrefix="1" applyFont="1" applyBorder="1" applyAlignment="1">
      <alignment horizontal="left" vertical="center" wrapText="1"/>
    </xf>
    <xf numFmtId="0" fontId="22" fillId="0" borderId="7" xfId="0" applyFont="1" applyBorder="1" applyAlignment="1">
      <alignment horizontal="left" vertical="center" wrapText="1"/>
    </xf>
    <xf numFmtId="0" fontId="22" fillId="0" borderId="5" xfId="0" applyFont="1" applyBorder="1" applyAlignment="1">
      <alignment horizontal="left" vertical="center" wrapText="1"/>
    </xf>
    <xf numFmtId="0" fontId="0" fillId="0" borderId="7" xfId="0" quotePrefix="1" applyFont="1" applyFill="1" applyBorder="1" applyAlignment="1">
      <alignment horizontal="left" vertical="center" wrapText="1"/>
    </xf>
    <xf numFmtId="0" fontId="0" fillId="0" borderId="8" xfId="0" quotePrefix="1"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2" borderId="4" xfId="0" applyFont="1" applyFill="1" applyBorder="1" applyAlignment="1">
      <alignment horizontal="left" vertical="center" wrapText="1"/>
    </xf>
    <xf numFmtId="0" fontId="11" fillId="0" borderId="7" xfId="0" applyFont="1" applyBorder="1" applyAlignment="1">
      <alignment horizontal="left" vertical="top" wrapText="1"/>
    </xf>
    <xf numFmtId="0" fontId="11" fillId="0" borderId="5" xfId="0" applyFont="1" applyBorder="1" applyAlignment="1">
      <alignment horizontal="left" vertical="top" wrapText="1"/>
    </xf>
    <xf numFmtId="0" fontId="5" fillId="2" borderId="1" xfId="0" applyFont="1" applyFill="1" applyBorder="1" applyAlignment="1">
      <alignment horizontal="center" vertical="center" wrapText="1"/>
    </xf>
    <xf numFmtId="0" fontId="2" fillId="7" borderId="20"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17" fillId="5" borderId="9" xfId="0" applyFont="1" applyFill="1" applyBorder="1" applyAlignment="1">
      <alignment horizontal="center"/>
    </xf>
    <xf numFmtId="0" fontId="17" fillId="5" borderId="12" xfId="0" applyFont="1" applyFill="1" applyBorder="1" applyAlignment="1">
      <alignment horizontal="center"/>
    </xf>
    <xf numFmtId="0" fontId="17" fillId="5" borderId="10" xfId="0" applyFont="1" applyFill="1" applyBorder="1" applyAlignment="1">
      <alignment horizontal="center" vertical="center"/>
    </xf>
    <xf numFmtId="0" fontId="17" fillId="5" borderId="10" xfId="0" applyFont="1" applyFill="1" applyBorder="1" applyAlignment="1">
      <alignment vertical="center"/>
    </xf>
    <xf numFmtId="0" fontId="17" fillId="5" borderId="13" xfId="0" applyFont="1" applyFill="1" applyBorder="1" applyAlignment="1">
      <alignment vertical="center"/>
    </xf>
    <xf numFmtId="0" fontId="17" fillId="5" borderId="11" xfId="0" applyFont="1" applyFill="1" applyBorder="1" applyAlignment="1">
      <alignment horizontal="center"/>
    </xf>
    <xf numFmtId="0" fontId="17" fillId="5" borderId="14" xfId="0" applyFont="1" applyFill="1" applyBorder="1" applyAlignment="1">
      <alignment horizontal="center"/>
    </xf>
    <xf numFmtId="0" fontId="2" fillId="7"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42"/>
  <sheetViews>
    <sheetView showGridLines="0" tabSelected="1" workbookViewId="0">
      <selection activeCell="E2" sqref="E2"/>
    </sheetView>
  </sheetViews>
  <sheetFormatPr defaultRowHeight="12.75" x14ac:dyDescent="0.2"/>
  <cols>
    <col min="2" max="2" width="0.5703125" customWidth="1"/>
    <col min="3" max="3" width="6.85546875" customWidth="1"/>
    <col min="4" max="4" width="52.140625" customWidth="1"/>
    <col min="5" max="5" width="11.42578125" customWidth="1"/>
    <col min="6" max="6" width="0" hidden="1" customWidth="1"/>
    <col min="7" max="7" width="10.42578125" customWidth="1"/>
    <col min="9" max="10" width="34.140625" customWidth="1"/>
    <col min="11" max="12" width="30.140625" customWidth="1"/>
    <col min="13" max="13" width="0.5703125" customWidth="1"/>
  </cols>
  <sheetData>
    <row r="2" spans="1:14" ht="20.25" x14ac:dyDescent="0.3">
      <c r="A2" s="29" t="s">
        <v>93</v>
      </c>
      <c r="D2" s="155"/>
    </row>
    <row r="3" spans="1:14" x14ac:dyDescent="0.2">
      <c r="D3" t="s">
        <v>90</v>
      </c>
    </row>
    <row r="4" spans="1:14" ht="13.5" thickBot="1" x14ac:dyDescent="0.25">
      <c r="G4" s="30"/>
      <c r="H4" s="30"/>
      <c r="K4" s="31"/>
      <c r="L4" s="31"/>
    </row>
    <row r="5" spans="1:14" ht="3.6" customHeight="1" x14ac:dyDescent="0.3">
      <c r="B5" s="182"/>
      <c r="C5" s="32"/>
      <c r="D5" s="184" t="s">
        <v>27</v>
      </c>
      <c r="E5" s="184"/>
      <c r="F5" s="185"/>
      <c r="G5" s="185"/>
      <c r="H5" s="185"/>
      <c r="I5" s="185"/>
      <c r="J5" s="185"/>
      <c r="K5" s="185"/>
      <c r="L5" s="187"/>
    </row>
    <row r="6" spans="1:14" ht="20.25" x14ac:dyDescent="0.3">
      <c r="B6" s="183"/>
      <c r="C6" s="33"/>
      <c r="D6" s="186"/>
      <c r="E6" s="186"/>
      <c r="F6" s="186"/>
      <c r="G6" s="186"/>
      <c r="H6" s="186"/>
      <c r="I6" s="186"/>
      <c r="J6" s="186"/>
      <c r="K6" s="186"/>
      <c r="L6" s="188"/>
      <c r="M6" s="34"/>
    </row>
    <row r="7" spans="1:14" hidden="1" x14ac:dyDescent="0.2">
      <c r="B7" s="35"/>
      <c r="C7" s="36"/>
      <c r="D7" s="37"/>
      <c r="E7" s="38"/>
      <c r="F7" s="39"/>
      <c r="G7" s="40"/>
      <c r="H7" s="40"/>
      <c r="I7" s="41"/>
      <c r="J7" s="42"/>
      <c r="K7" s="41"/>
      <c r="L7" s="43"/>
      <c r="M7" s="34"/>
    </row>
    <row r="8" spans="1:14" ht="58.7" customHeight="1" x14ac:dyDescent="0.2">
      <c r="A8" s="44"/>
      <c r="B8" s="45"/>
      <c r="C8" s="46"/>
      <c r="D8" s="47" t="s">
        <v>28</v>
      </c>
      <c r="E8" s="48" t="s">
        <v>29</v>
      </c>
      <c r="F8" s="49" t="s">
        <v>30</v>
      </c>
      <c r="G8" s="50" t="s">
        <v>31</v>
      </c>
      <c r="H8" s="51" t="s">
        <v>32</v>
      </c>
      <c r="I8" s="180" t="s">
        <v>33</v>
      </c>
      <c r="J8" s="181"/>
      <c r="K8" s="180" t="s">
        <v>34</v>
      </c>
      <c r="L8" s="189"/>
      <c r="M8" s="52"/>
      <c r="N8" s="44"/>
    </row>
    <row r="9" spans="1:14" hidden="1" x14ac:dyDescent="0.2">
      <c r="B9" s="53"/>
      <c r="C9" s="19"/>
      <c r="D9" s="54"/>
      <c r="E9" s="21"/>
      <c r="F9" s="55"/>
      <c r="G9" s="56"/>
      <c r="H9" s="57"/>
      <c r="I9" s="58"/>
      <c r="J9" s="19"/>
      <c r="K9" s="59"/>
      <c r="L9" s="60"/>
      <c r="M9" s="34"/>
    </row>
    <row r="10" spans="1:14" ht="22.7" customHeight="1" x14ac:dyDescent="0.2">
      <c r="A10" s="61"/>
      <c r="B10" s="62"/>
      <c r="C10" s="1" t="s">
        <v>0</v>
      </c>
      <c r="D10" s="170" t="s">
        <v>1</v>
      </c>
      <c r="E10" s="171"/>
      <c r="F10" s="171"/>
      <c r="G10" s="171"/>
      <c r="H10" s="172"/>
      <c r="I10" s="173" t="s">
        <v>2</v>
      </c>
      <c r="J10" s="174"/>
      <c r="K10" s="175"/>
      <c r="L10" s="176"/>
      <c r="M10" s="63"/>
      <c r="N10" s="61"/>
    </row>
    <row r="11" spans="1:14" ht="43.7" customHeight="1" x14ac:dyDescent="0.2">
      <c r="A11" s="64"/>
      <c r="B11" s="65"/>
      <c r="C11" s="2" t="s">
        <v>3</v>
      </c>
      <c r="D11" s="3" t="s">
        <v>4</v>
      </c>
      <c r="E11" s="4">
        <v>554132</v>
      </c>
      <c r="F11" s="5">
        <f>E11/8760</f>
        <v>63.257077625570773</v>
      </c>
      <c r="G11" s="6"/>
      <c r="H11" s="4"/>
      <c r="I11" s="7" t="s">
        <v>5</v>
      </c>
      <c r="J11" s="8"/>
      <c r="K11" s="9" t="s">
        <v>6</v>
      </c>
      <c r="L11" s="10"/>
      <c r="M11" s="66"/>
      <c r="N11" s="64"/>
    </row>
    <row r="12" spans="1:14" ht="20.45" customHeight="1" x14ac:dyDescent="0.2">
      <c r="A12" s="64"/>
      <c r="B12" s="67"/>
      <c r="C12" s="2" t="s">
        <v>7</v>
      </c>
      <c r="D12" s="11" t="s">
        <v>8</v>
      </c>
      <c r="E12" s="12">
        <v>5722</v>
      </c>
      <c r="F12" s="5">
        <f>E12/8760</f>
        <v>0.6531963470319635</v>
      </c>
      <c r="G12" s="6"/>
      <c r="H12" s="4"/>
      <c r="I12" s="7"/>
      <c r="J12" s="8"/>
      <c r="K12" s="9" t="s">
        <v>9</v>
      </c>
      <c r="L12" s="10"/>
      <c r="M12" s="66"/>
      <c r="N12" s="64"/>
    </row>
    <row r="13" spans="1:14" ht="31.35" customHeight="1" x14ac:dyDescent="0.2">
      <c r="A13" s="64"/>
      <c r="B13" s="67"/>
      <c r="C13" s="2" t="s">
        <v>10</v>
      </c>
      <c r="D13" s="11" t="s">
        <v>11</v>
      </c>
      <c r="E13" s="4">
        <f>E11+E12</f>
        <v>559854</v>
      </c>
      <c r="F13" s="13">
        <f>E13/8760</f>
        <v>63.910273972602738</v>
      </c>
      <c r="G13" s="6"/>
      <c r="H13" s="4"/>
      <c r="I13" s="177" t="s">
        <v>12</v>
      </c>
      <c r="J13" s="178"/>
      <c r="K13" s="14" t="s">
        <v>13</v>
      </c>
      <c r="L13" s="10"/>
      <c r="M13" s="66"/>
      <c r="N13" s="64"/>
    </row>
    <row r="14" spans="1:14" ht="33" customHeight="1" x14ac:dyDescent="0.2">
      <c r="A14" s="64"/>
      <c r="B14" s="65"/>
      <c r="C14" s="2" t="s">
        <v>14</v>
      </c>
      <c r="D14" s="15" t="s">
        <v>15</v>
      </c>
      <c r="E14" s="16">
        <f>(E11+E12)*0.05</f>
        <v>27992.7</v>
      </c>
      <c r="F14" s="17">
        <f>F16*0.05</f>
        <v>3.4543019406392697</v>
      </c>
      <c r="G14" s="6"/>
      <c r="H14" s="4"/>
      <c r="I14" s="160" t="s">
        <v>91</v>
      </c>
      <c r="J14" s="161"/>
      <c r="K14" s="18" t="s">
        <v>16</v>
      </c>
      <c r="L14" s="10"/>
      <c r="M14" s="66"/>
      <c r="N14" s="64"/>
    </row>
    <row r="15" spans="1:14" ht="58.35" customHeight="1" x14ac:dyDescent="0.2">
      <c r="A15" s="64"/>
      <c r="B15" s="65"/>
      <c r="C15" s="19" t="s">
        <v>17</v>
      </c>
      <c r="D15" s="20" t="s">
        <v>18</v>
      </c>
      <c r="E15" s="21">
        <v>17347</v>
      </c>
      <c r="F15" s="5">
        <f>E15/8760</f>
        <v>1.9802511415525115</v>
      </c>
      <c r="G15" s="6"/>
      <c r="H15" s="4"/>
      <c r="I15" s="7" t="s">
        <v>19</v>
      </c>
      <c r="J15" s="8"/>
      <c r="K15" s="9" t="s">
        <v>20</v>
      </c>
      <c r="L15" s="10"/>
      <c r="M15" s="66"/>
      <c r="N15" s="64"/>
    </row>
    <row r="16" spans="1:14" ht="51.6" customHeight="1" x14ac:dyDescent="0.2">
      <c r="A16" s="68"/>
      <c r="B16" s="69"/>
      <c r="C16" s="2" t="s">
        <v>21</v>
      </c>
      <c r="D16" s="22" t="s">
        <v>22</v>
      </c>
      <c r="E16" s="23">
        <f>E13+E14+E15</f>
        <v>605193.69999999995</v>
      </c>
      <c r="F16" s="24">
        <f>E16/8760</f>
        <v>69.086038812785389</v>
      </c>
      <c r="G16" s="6">
        <v>598000</v>
      </c>
      <c r="H16" s="4"/>
      <c r="I16" s="160" t="s">
        <v>23</v>
      </c>
      <c r="J16" s="161"/>
      <c r="K16" s="164" t="s">
        <v>24</v>
      </c>
      <c r="L16" s="165"/>
      <c r="M16" s="70"/>
      <c r="N16" s="68"/>
    </row>
    <row r="17" spans="1:14" ht="63.6" customHeight="1" x14ac:dyDescent="0.2">
      <c r="A17" s="68"/>
      <c r="B17" s="69"/>
      <c r="C17" s="2"/>
      <c r="D17" s="25" t="s">
        <v>92</v>
      </c>
      <c r="E17" s="23"/>
      <c r="F17" s="24"/>
      <c r="G17" s="6"/>
      <c r="H17" s="4"/>
      <c r="I17" s="160" t="s">
        <v>25</v>
      </c>
      <c r="J17" s="161"/>
      <c r="K17" s="164" t="s">
        <v>26</v>
      </c>
      <c r="L17" s="165"/>
      <c r="M17" s="70"/>
      <c r="N17" s="68"/>
    </row>
    <row r="18" spans="1:14" ht="15" x14ac:dyDescent="0.2">
      <c r="A18" s="68"/>
      <c r="B18" s="69"/>
      <c r="C18" s="2"/>
      <c r="D18" s="71"/>
      <c r="E18" s="72"/>
      <c r="F18" s="73"/>
      <c r="G18" s="6"/>
      <c r="H18" s="4"/>
      <c r="I18" s="26"/>
      <c r="J18" s="27"/>
      <c r="K18" s="74"/>
      <c r="L18" s="28"/>
      <c r="M18" s="70"/>
      <c r="N18" s="68"/>
    </row>
    <row r="19" spans="1:14" ht="26.45" customHeight="1" x14ac:dyDescent="0.2">
      <c r="A19" s="64"/>
      <c r="B19" s="62"/>
      <c r="C19" s="1" t="s">
        <v>35</v>
      </c>
      <c r="D19" s="170" t="s">
        <v>36</v>
      </c>
      <c r="E19" s="171"/>
      <c r="F19" s="171"/>
      <c r="G19" s="171"/>
      <c r="H19" s="172"/>
      <c r="I19" s="156" t="s">
        <v>37</v>
      </c>
      <c r="J19" s="179"/>
      <c r="K19" s="75"/>
      <c r="L19" s="76"/>
      <c r="M19" s="66"/>
      <c r="N19" s="64"/>
    </row>
    <row r="20" spans="1:14" ht="27.6" customHeight="1" x14ac:dyDescent="0.2">
      <c r="A20" s="64"/>
      <c r="B20" s="77"/>
      <c r="C20" s="78" t="s">
        <v>38</v>
      </c>
      <c r="D20" s="15" t="s">
        <v>39</v>
      </c>
      <c r="E20" s="16">
        <v>-22776</v>
      </c>
      <c r="F20" s="79">
        <f>E20/8760</f>
        <v>-2.6</v>
      </c>
      <c r="G20" s="6">
        <v>-22000</v>
      </c>
      <c r="H20" s="16"/>
      <c r="I20" s="80" t="s">
        <v>40</v>
      </c>
      <c r="J20" s="81"/>
      <c r="K20" s="82" t="s">
        <v>41</v>
      </c>
      <c r="L20" s="83"/>
      <c r="M20" s="66"/>
      <c r="N20" s="64"/>
    </row>
    <row r="21" spans="1:14" ht="27.6" customHeight="1" x14ac:dyDescent="0.2">
      <c r="A21" s="68"/>
      <c r="B21" s="67"/>
      <c r="C21" s="2" t="s">
        <v>42</v>
      </c>
      <c r="D21" s="11" t="s">
        <v>43</v>
      </c>
      <c r="E21" s="4">
        <f>-E15</f>
        <v>-17347</v>
      </c>
      <c r="F21" s="5">
        <f>-F15</f>
        <v>-1.9802511415525115</v>
      </c>
      <c r="G21" s="6">
        <v>-17000</v>
      </c>
      <c r="H21" s="4"/>
      <c r="I21" s="84"/>
      <c r="J21" s="2"/>
      <c r="K21" s="85" t="s">
        <v>44</v>
      </c>
      <c r="L21" s="86"/>
      <c r="M21" s="66"/>
      <c r="N21" s="68"/>
    </row>
    <row r="22" spans="1:14" ht="27.6" customHeight="1" x14ac:dyDescent="0.2">
      <c r="A22" s="68"/>
      <c r="B22" s="67"/>
      <c r="C22" s="2" t="s">
        <v>45</v>
      </c>
      <c r="D22" s="11" t="s">
        <v>46</v>
      </c>
      <c r="E22" s="12">
        <f>-E14</f>
        <v>-27992.7</v>
      </c>
      <c r="F22" s="87">
        <f>-F14</f>
        <v>-3.4543019406392697</v>
      </c>
      <c r="G22" s="88" t="s">
        <v>47</v>
      </c>
      <c r="H22" s="4"/>
      <c r="I22" s="89" t="s">
        <v>48</v>
      </c>
      <c r="J22" s="2"/>
      <c r="K22" s="85" t="s">
        <v>49</v>
      </c>
      <c r="L22" s="86"/>
      <c r="M22" s="66"/>
      <c r="N22" s="68"/>
    </row>
    <row r="23" spans="1:14" ht="30.6" customHeight="1" x14ac:dyDescent="0.2">
      <c r="A23" s="68"/>
      <c r="B23" s="67"/>
      <c r="C23" s="2" t="s">
        <v>50</v>
      </c>
      <c r="D23" s="11" t="s">
        <v>51</v>
      </c>
      <c r="E23" s="4">
        <f>SUM(E20:E22)</f>
        <v>-68115.7</v>
      </c>
      <c r="F23" s="5">
        <f>SUM(F20:F22)</f>
        <v>-8.0345530821917812</v>
      </c>
      <c r="G23" s="6">
        <f>G20+G21</f>
        <v>-39000</v>
      </c>
      <c r="H23" s="4"/>
      <c r="I23" s="177" t="s">
        <v>52</v>
      </c>
      <c r="J23" s="178"/>
      <c r="K23" s="85" t="s">
        <v>53</v>
      </c>
      <c r="L23" s="86"/>
      <c r="M23" s="66"/>
      <c r="N23" s="68"/>
    </row>
    <row r="24" spans="1:14" ht="23.45" customHeight="1" x14ac:dyDescent="0.2">
      <c r="A24" s="68"/>
      <c r="B24" s="62"/>
      <c r="C24" s="1" t="s">
        <v>54</v>
      </c>
      <c r="D24" s="170" t="s">
        <v>55</v>
      </c>
      <c r="E24" s="171"/>
      <c r="F24" s="171"/>
      <c r="G24" s="171"/>
      <c r="H24" s="171"/>
      <c r="I24" s="90"/>
      <c r="J24" s="91"/>
      <c r="K24" s="91"/>
      <c r="L24" s="92"/>
      <c r="M24" s="66"/>
      <c r="N24" s="68"/>
    </row>
    <row r="25" spans="1:14" x14ac:dyDescent="0.2">
      <c r="A25" s="68"/>
      <c r="B25" s="67"/>
      <c r="C25" s="2"/>
      <c r="D25" s="93"/>
      <c r="E25" s="4"/>
      <c r="F25" s="5"/>
      <c r="G25" s="6"/>
      <c r="H25" s="4"/>
      <c r="I25" s="84"/>
      <c r="J25" s="2"/>
      <c r="K25" s="85"/>
      <c r="L25" s="86"/>
      <c r="M25" s="66"/>
      <c r="N25" s="68"/>
    </row>
    <row r="26" spans="1:14" ht="27.6" customHeight="1" x14ac:dyDescent="0.2">
      <c r="A26" s="68"/>
      <c r="B26" s="67"/>
      <c r="C26" s="2" t="s">
        <v>56</v>
      </c>
      <c r="D26" s="94" t="s">
        <v>57</v>
      </c>
      <c r="E26" s="95">
        <f>E29+E31</f>
        <v>565070.69999999995</v>
      </c>
      <c r="F26" s="5"/>
      <c r="G26" s="6">
        <f>G16+G23</f>
        <v>559000</v>
      </c>
      <c r="H26" s="4"/>
      <c r="I26" s="160" t="s">
        <v>58</v>
      </c>
      <c r="J26" s="161"/>
      <c r="K26" s="164" t="s">
        <v>59</v>
      </c>
      <c r="L26" s="165"/>
      <c r="M26" s="66"/>
      <c r="N26" s="68"/>
    </row>
    <row r="27" spans="1:14" x14ac:dyDescent="0.2">
      <c r="A27" s="68"/>
      <c r="B27" s="67"/>
      <c r="C27" s="2"/>
      <c r="D27" s="93"/>
      <c r="E27" s="4"/>
      <c r="F27" s="5"/>
      <c r="G27" s="6"/>
      <c r="H27" s="4"/>
      <c r="I27" s="84"/>
      <c r="J27" s="2"/>
      <c r="K27" s="85"/>
      <c r="L27" s="86"/>
      <c r="M27" s="66"/>
      <c r="N27" s="68"/>
    </row>
    <row r="28" spans="1:14" s="31" customFormat="1" ht="26.45" customHeight="1" x14ac:dyDescent="0.2">
      <c r="A28" s="96"/>
      <c r="B28" s="97"/>
      <c r="C28" s="98"/>
      <c r="D28" s="99"/>
      <c r="E28" s="100"/>
      <c r="F28" s="101"/>
      <c r="G28" s="102" t="s">
        <v>60</v>
      </c>
      <c r="H28" s="100"/>
      <c r="I28" s="103"/>
      <c r="J28" s="98"/>
      <c r="K28" s="104"/>
      <c r="L28" s="105"/>
      <c r="M28" s="106"/>
      <c r="N28" s="96"/>
    </row>
    <row r="29" spans="1:14" ht="52.35" customHeight="1" x14ac:dyDescent="0.2">
      <c r="A29" s="64"/>
      <c r="B29" s="67"/>
      <c r="C29" s="78" t="s">
        <v>61</v>
      </c>
      <c r="D29" s="107" t="s">
        <v>62</v>
      </c>
      <c r="E29" s="108">
        <f>E16+E23</f>
        <v>537078</v>
      </c>
      <c r="F29" s="109">
        <f>E29/8760</f>
        <v>61.310273972602737</v>
      </c>
      <c r="G29" s="6">
        <f>G26-E29</f>
        <v>21922</v>
      </c>
      <c r="H29" s="110" t="str">
        <f>IF(G26&gt;E29,"Achieved","Shortfall")</f>
        <v>Achieved</v>
      </c>
      <c r="I29" s="166" t="s">
        <v>63</v>
      </c>
      <c r="J29" s="167"/>
      <c r="K29" s="168" t="s">
        <v>64</v>
      </c>
      <c r="L29" s="169"/>
      <c r="M29" s="70"/>
      <c r="N29" s="64"/>
    </row>
    <row r="30" spans="1:14" ht="24" customHeight="1" x14ac:dyDescent="0.2">
      <c r="A30" s="64"/>
      <c r="B30" s="67"/>
      <c r="C30" s="2"/>
      <c r="D30" s="111"/>
      <c r="E30" s="16"/>
      <c r="F30" s="17"/>
      <c r="G30" s="102" t="s">
        <v>60</v>
      </c>
      <c r="H30" s="4"/>
      <c r="I30" s="112"/>
      <c r="J30" s="113"/>
      <c r="K30" s="114"/>
      <c r="L30" s="10"/>
      <c r="M30" s="66"/>
      <c r="N30" s="64"/>
    </row>
    <row r="31" spans="1:14" ht="44.45" customHeight="1" x14ac:dyDescent="0.2">
      <c r="A31" s="64"/>
      <c r="B31" s="77"/>
      <c r="C31" s="2" t="s">
        <v>65</v>
      </c>
      <c r="D31" s="115" t="s">
        <v>66</v>
      </c>
      <c r="E31" s="116">
        <f>E14</f>
        <v>27992.7</v>
      </c>
      <c r="F31" s="117">
        <f>F14</f>
        <v>3.4543019406392697</v>
      </c>
      <c r="G31" s="118">
        <f>G29-E31</f>
        <v>-6070.7000000000007</v>
      </c>
      <c r="H31" s="110" t="str">
        <f>IF((G26-E26)&gt;E31,"Achieved","Shortfall")</f>
        <v>Shortfall</v>
      </c>
      <c r="I31" s="160" t="s">
        <v>67</v>
      </c>
      <c r="J31" s="161"/>
      <c r="K31" s="164" t="s">
        <v>68</v>
      </c>
      <c r="L31" s="165"/>
      <c r="M31" s="66"/>
      <c r="N31" s="64"/>
    </row>
    <row r="32" spans="1:14" x14ac:dyDescent="0.2">
      <c r="A32" s="68"/>
      <c r="B32" s="67"/>
      <c r="C32" s="2"/>
      <c r="D32" s="111"/>
      <c r="E32" s="119"/>
      <c r="F32" s="17"/>
      <c r="G32" s="6"/>
      <c r="H32" s="4"/>
      <c r="I32" s="7"/>
      <c r="J32" s="8"/>
      <c r="K32" s="114"/>
      <c r="L32" s="10"/>
      <c r="M32" s="66"/>
      <c r="N32" s="68"/>
    </row>
    <row r="33" spans="1:14" ht="30" customHeight="1" x14ac:dyDescent="0.2">
      <c r="A33" s="68"/>
      <c r="B33" s="62"/>
      <c r="C33" s="1" t="s">
        <v>69</v>
      </c>
      <c r="D33" s="156" t="s">
        <v>70</v>
      </c>
      <c r="E33" s="157"/>
      <c r="F33" s="157"/>
      <c r="G33" s="157"/>
      <c r="H33" s="157"/>
      <c r="I33" s="120"/>
      <c r="J33" s="120"/>
      <c r="K33" s="120"/>
      <c r="L33" s="121"/>
      <c r="M33" s="66"/>
      <c r="N33" s="68"/>
    </row>
    <row r="34" spans="1:14" ht="28.7" customHeight="1" x14ac:dyDescent="0.2">
      <c r="A34" s="68"/>
      <c r="B34" s="67"/>
      <c r="C34" s="2" t="s">
        <v>71</v>
      </c>
      <c r="D34" s="15" t="s">
        <v>72</v>
      </c>
      <c r="E34" s="119" t="s">
        <v>73</v>
      </c>
      <c r="F34" s="17"/>
      <c r="G34" s="122">
        <f>G31</f>
        <v>-6070.7000000000007</v>
      </c>
      <c r="H34" s="4"/>
      <c r="I34" s="158" t="s">
        <v>74</v>
      </c>
      <c r="J34" s="159"/>
      <c r="K34" s="114" t="s">
        <v>75</v>
      </c>
      <c r="L34" s="10"/>
      <c r="M34" s="66"/>
      <c r="N34" s="68"/>
    </row>
    <row r="35" spans="1:14" ht="21.6" customHeight="1" x14ac:dyDescent="0.2">
      <c r="A35" s="68"/>
      <c r="B35" s="67"/>
      <c r="C35" s="2" t="s">
        <v>76</v>
      </c>
      <c r="D35" s="15" t="s">
        <v>77</v>
      </c>
      <c r="E35" s="119" t="s">
        <v>78</v>
      </c>
      <c r="F35" s="17"/>
      <c r="G35" s="6">
        <v>38906</v>
      </c>
      <c r="H35" s="4"/>
      <c r="I35" s="7" t="s">
        <v>79</v>
      </c>
      <c r="J35" s="8"/>
      <c r="K35" s="114" t="s">
        <v>80</v>
      </c>
      <c r="L35" s="10"/>
      <c r="M35" s="66"/>
      <c r="N35" s="68"/>
    </row>
    <row r="36" spans="1:14" ht="35.450000000000003" customHeight="1" x14ac:dyDescent="0.2">
      <c r="A36" s="68"/>
      <c r="B36" s="67"/>
      <c r="C36" s="2" t="s">
        <v>81</v>
      </c>
      <c r="D36" s="123" t="s">
        <v>82</v>
      </c>
      <c r="E36" s="16" t="s">
        <v>83</v>
      </c>
      <c r="F36" s="124"/>
      <c r="G36" s="88">
        <v>0</v>
      </c>
      <c r="H36" s="4"/>
      <c r="I36" s="160" t="s">
        <v>84</v>
      </c>
      <c r="J36" s="161"/>
      <c r="K36" s="114" t="s">
        <v>85</v>
      </c>
      <c r="L36" s="10"/>
      <c r="M36" s="66"/>
      <c r="N36" s="68"/>
    </row>
    <row r="37" spans="1:14" ht="21.6" customHeight="1" thickBot="1" x14ac:dyDescent="0.25">
      <c r="A37" s="68"/>
      <c r="B37" s="125"/>
      <c r="C37" s="126" t="s">
        <v>86</v>
      </c>
      <c r="D37" s="127" t="s">
        <v>87</v>
      </c>
      <c r="E37" s="128" t="s">
        <v>88</v>
      </c>
      <c r="F37" s="129"/>
      <c r="G37" s="130">
        <f>SUM(G34:G36)</f>
        <v>32835.300000000003</v>
      </c>
      <c r="H37" s="131"/>
      <c r="I37" s="162" t="s">
        <v>89</v>
      </c>
      <c r="J37" s="163"/>
      <c r="K37" s="132"/>
      <c r="L37" s="133"/>
      <c r="M37" s="66"/>
      <c r="N37" s="68"/>
    </row>
    <row r="38" spans="1:14" hidden="1" x14ac:dyDescent="0.2">
      <c r="B38" s="53"/>
      <c r="C38" s="19"/>
      <c r="D38" s="134"/>
      <c r="E38" s="135"/>
      <c r="F38" s="136"/>
      <c r="G38" s="6"/>
      <c r="H38" s="4"/>
      <c r="I38" s="137"/>
      <c r="J38" s="138"/>
      <c r="K38" s="9"/>
      <c r="L38" s="139"/>
      <c r="M38" s="34"/>
    </row>
    <row r="39" spans="1:14" ht="13.5" hidden="1" thickBot="1" x14ac:dyDescent="0.25">
      <c r="A39" s="140"/>
      <c r="B39" s="141"/>
      <c r="C39" s="142"/>
      <c r="D39" s="143"/>
      <c r="E39" s="144"/>
      <c r="F39" s="145"/>
      <c r="G39" s="146"/>
      <c r="H39" s="146"/>
      <c r="I39" s="147"/>
      <c r="J39" s="148"/>
      <c r="K39" s="149"/>
      <c r="L39" s="150"/>
      <c r="M39" s="34"/>
    </row>
    <row r="40" spans="1:14" ht="3.6" customHeight="1" x14ac:dyDescent="0.2">
      <c r="A40" s="140"/>
      <c r="C40" s="34"/>
      <c r="D40" s="34"/>
      <c r="E40" s="151"/>
      <c r="F40" s="152"/>
      <c r="G40" s="153"/>
      <c r="H40" s="153"/>
      <c r="I40" s="34"/>
      <c r="J40" s="34"/>
      <c r="K40" s="154"/>
      <c r="L40" s="154"/>
      <c r="M40" s="34"/>
    </row>
    <row r="41" spans="1:14" x14ac:dyDescent="0.2">
      <c r="G41" s="30"/>
      <c r="H41" s="30"/>
      <c r="K41" s="31"/>
      <c r="L41" s="31"/>
    </row>
    <row r="42" spans="1:14" x14ac:dyDescent="0.2">
      <c r="G42" s="30"/>
      <c r="H42" s="30"/>
      <c r="K42" s="31"/>
      <c r="L42" s="31"/>
    </row>
  </sheetData>
  <mergeCells count="28">
    <mergeCell ref="I8:J8"/>
    <mergeCell ref="B5:B6"/>
    <mergeCell ref="D5:K6"/>
    <mergeCell ref="L5:L6"/>
    <mergeCell ref="K8:L8"/>
    <mergeCell ref="D24:H24"/>
    <mergeCell ref="D10:H10"/>
    <mergeCell ref="I10:J10"/>
    <mergeCell ref="K10:L10"/>
    <mergeCell ref="I13:J13"/>
    <mergeCell ref="I14:J14"/>
    <mergeCell ref="I16:J16"/>
    <mergeCell ref="K16:L16"/>
    <mergeCell ref="I17:J17"/>
    <mergeCell ref="K17:L17"/>
    <mergeCell ref="D19:H19"/>
    <mergeCell ref="I19:J19"/>
    <mergeCell ref="I23:J23"/>
    <mergeCell ref="K26:L26"/>
    <mergeCell ref="I29:J29"/>
    <mergeCell ref="K29:L29"/>
    <mergeCell ref="I31:J31"/>
    <mergeCell ref="K31:L31"/>
    <mergeCell ref="D33:H33"/>
    <mergeCell ref="I34:J34"/>
    <mergeCell ref="I36:J36"/>
    <mergeCell ref="I37:J37"/>
    <mergeCell ref="I26:J26"/>
  </mergeCells>
  <pageMargins left="0.7" right="0.7" top="0.75" bottom="0.75" header="0.3" footer="0.3"/>
  <pageSetup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E6A4A60542A124AB98CDF8163BEAA44" ma:contentTypeVersion="119" ma:contentTypeDescription="" ma:contentTypeScope="" ma:versionID="180ea560e64b53d3f14dc26120ae1cd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Petition</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2015-10-29T07:00:00+00:00</OpenedDate>
    <Date1 xmlns="dc463f71-b30c-4ab2-9473-d307f9d35888">2016-10-24T07:00:00+00:00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152058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9775BBF0-A8BD-4542-8C41-44DEEF764168}"/>
</file>

<file path=customXml/itemProps2.xml><?xml version="1.0" encoding="utf-8"?>
<ds:datastoreItem xmlns:ds="http://schemas.openxmlformats.org/officeDocument/2006/customXml" ds:itemID="{CE42EF36-07B6-4CEC-BCBB-CB23A772D94C}"/>
</file>

<file path=customXml/itemProps3.xml><?xml version="1.0" encoding="utf-8"?>
<ds:datastoreItem xmlns:ds="http://schemas.openxmlformats.org/officeDocument/2006/customXml" ds:itemID="{83843D72-6252-4778-9758-DD375AB63195}"/>
</file>

<file path=customXml/itemProps4.xml><?xml version="1.0" encoding="utf-8"?>
<ds:datastoreItem xmlns:ds="http://schemas.openxmlformats.org/officeDocument/2006/customXml" ds:itemID="{76EA6AE3-AFCA-4E0E-981F-2C76BB2138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Hypothet. 2016-2017</vt:lpstr>
      <vt:lpstr>Sheet2</vt:lpstr>
      <vt:lpstr>Sheet3</vt:lpstr>
    </vt:vector>
  </TitlesOfParts>
  <Company>Puget Sound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Hemstreet</dc:creator>
  <cp:lastModifiedBy>Daniel, Jessica (UTC)</cp:lastModifiedBy>
  <cp:lastPrinted>2016-10-20T20:26:01Z</cp:lastPrinted>
  <dcterms:created xsi:type="dcterms:W3CDTF">2016-08-16T15:45:48Z</dcterms:created>
  <dcterms:modified xsi:type="dcterms:W3CDTF">2016-10-24T21:17:16Z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0x0101006E56B4D1795A2E4DB2F0B01679ED314A002E6A4A60542A124AB98CDF8163BEAA44</vt:lpwstr>
  </property>
  <property fmtid="{D5CDD505-2E9C-101B-9397-08002B2CF9AE}" pid="3" name="_docset_NoMedatataSyncRequired">
    <vt:lpwstr>False</vt:lpwstr>
  </property>
</Properties>
</file>