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<sst xmlns="http://schemas.openxmlformats.org/spreadsheetml/2006/main" count="41" uniqueCount="34">
  <si>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>Olypmic Pipe Line Co.</t>
  </si>
  <si>
    <t xml:space="preserve">Conversion Factor &amp; </t>
  </si>
  <si>
    <t>Revenue Deficiency/(Excess)</t>
  </si>
  <si>
    <t>Including Impact of Ex. 2010, Revised Staff Power Adjustment</t>
  </si>
  <si>
    <t>(A)</t>
  </si>
  <si>
    <t>(B)</t>
  </si>
  <si>
    <t>( C )</t>
  </si>
  <si>
    <t>(D)</t>
  </si>
  <si>
    <t>(E) = ( C ) + (D)</t>
  </si>
  <si>
    <t>Conversion Factor</t>
  </si>
  <si>
    <t>Revenue Deficiency/ (Excess)</t>
  </si>
  <si>
    <t>WA Intra</t>
  </si>
  <si>
    <t>InterState</t>
  </si>
  <si>
    <t>Total</t>
  </si>
  <si>
    <t>Line No.</t>
  </si>
  <si>
    <t>Revenue</t>
  </si>
  <si>
    <t>Revenue Sensitive Taxes</t>
  </si>
  <si>
    <t>WA Dept of Revenue Tax</t>
  </si>
  <si>
    <t>(L 1 - L 3 )</t>
  </si>
  <si>
    <t>Fed Income Tax @ 35%</t>
  </si>
  <si>
    <t>Net Fed Tax Rate</t>
  </si>
  <si>
    <t>(L 4 * L 5 )</t>
  </si>
  <si>
    <t>7</t>
  </si>
  <si>
    <t>(L 4 - L 6 )</t>
  </si>
  <si>
    <t>Net Operating Income Deficiency/(Excess)</t>
  </si>
  <si>
    <t>(L 4 - L 5)</t>
  </si>
  <si>
    <t>(L 7)</t>
  </si>
  <si>
    <t>Revenue Deficiency/(Excess) Calculation</t>
  </si>
  <si>
    <t>(L 8 / L 9)</t>
  </si>
  <si>
    <t>Percent Increase / (Decrease)</t>
  </si>
  <si>
    <t>#</t>
  </si>
  <si>
    <t>Source:</t>
  </si>
  <si>
    <t>Attachment Table 1, and Ex. 1904, P 1, Col H, Lines 1 &amp; 2, Revised to include impact of Ex. 2010</t>
  </si>
  <si>
    <t>and Twitchell Ex. 1901-T at 2:16-20, and TR 4601: 5-7.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</si>
</sst>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* #,##0_);_(* \(#,##0\);_(* &quot;-&quot;??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0" xfId="0" applyAlignment="1">
      <alignment horizontal="center"/>
    </xf>
    <xf numFmtId="164" fontId="0" fillId="0" borderId="0" xfId="19" applyNumberFormat="1" applyAlignment="1">
      <alignment/>
    </xf>
    <xf numFmtId="3" fontId="0" fillId="0" borderId="0" xfId="19" applyNumberFormat="1" applyFill="1" applyAlignment="1">
      <alignment/>
    </xf>
    <xf numFmtId="3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165" fontId="0" fillId="0" borderId="0" xfId="15" applyNumberFormat="1" applyAlignment="1">
      <alignment/>
    </xf>
    <xf numFmtId="164" fontId="0" fillId="0" borderId="1" xfId="0" applyNumberFormat="1" applyBorder="1" applyAlignment="1">
      <alignment/>
    </xf>
    <xf numFmtId="165" fontId="0" fillId="0" borderId="1" xfId="15" applyNumberFormat="1" applyBorder="1" applyAlignment="1">
      <alignment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  <xf numFmtId="164" fontId="0" fillId="0" borderId="1" xfId="19" applyNumberFormat="1" applyBorder="1" applyAlignment="1">
      <alignment/>
    </xf>
    <xf numFmtId="165" fontId="0" fillId="0" borderId="0" xfId="15" applyNumberFormat="1" applyBorder="1" applyAlignment="1">
      <alignment/>
    </xf>
    <xf numFmtId="10" fontId="0" fillId="0" borderId="1" xfId="19" applyNumberFormat="1" applyBorder="1" applyAlignment="1">
      <alignment/>
    </xf>
    <xf numFmtId="164" fontId="0" fillId="0" borderId="0" xfId="19" applyNumberFormat="1" applyBorder="1" applyAlignment="1">
      <alignment/>
    </xf>
    <xf numFmtId="0" fontId="0" fillId="0" borderId="0" xfId="0" applyAlignment="1" quotePrefix="1">
      <alignment horizontal="center"/>
    </xf>
    <xf numFmtId="164" fontId="1" fillId="0" borderId="2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0" xfId="0" applyNumberFormat="1" applyAlignment="1">
      <alignment/>
    </xf>
    <xf numFmtId="10" fontId="0" fillId="0" borderId="0" xfId="19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5:S51"/>
  <sheetViews>
    <sheetView tabSelected="1" zoomScale="75" zoomScaleNormal="75" workbookViewId="0" topLeftCell="A30">
      <selection activeCell="E5" sqref="E5"/>
    </sheetView>
  </sheetViews>
  <sheetFormatPr defaultColWidth="9.140625" defaultRowHeight="12.75"/>
  <cols>
    <col min="10" max="10" width="10.57421875" style="0" bestFit="1" customWidth="1"/>
    <col min="12" max="12" width="10.57421875" style="0" bestFit="1" customWidth="1"/>
    <col min="16" max="16" width="10.8515625" style="0" bestFit="1" customWidth="1"/>
    <col min="18" max="18" width="14.140625" style="0" bestFit="1" customWidth="1"/>
  </cols>
  <sheetData>
    <row r="5" ht="12.75">
      <c r="P5" s="1"/>
    </row>
    <row r="6" ht="12.75">
      <c r="D6" t="s">
        <v>0</v>
      </c>
    </row>
    <row r="7" ht="12.75">
      <c r="D7" s="1" t="s">
        <v>1</v>
      </c>
    </row>
    <row r="8" ht="12.75">
      <c r="D8" s="1" t="s">
        <v>2</v>
      </c>
    </row>
    <row r="9" ht="12.75">
      <c r="D9" t="s">
        <v>3</v>
      </c>
    </row>
    <row r="12" spans="10:18" ht="12.75">
      <c r="J12" s="2" t="s">
        <v>4</v>
      </c>
      <c r="L12" s="2" t="s">
        <v>5</v>
      </c>
      <c r="N12" s="2" t="s">
        <v>6</v>
      </c>
      <c r="P12" s="2" t="s">
        <v>7</v>
      </c>
      <c r="R12" s="3" t="s">
        <v>8</v>
      </c>
    </row>
    <row r="14" spans="10:16" ht="12.75">
      <c r="J14" s="30" t="s">
        <v>9</v>
      </c>
      <c r="K14" s="30"/>
      <c r="L14" s="30"/>
      <c r="N14" s="31" t="s">
        <v>10</v>
      </c>
      <c r="O14" s="30"/>
      <c r="P14" s="30"/>
    </row>
    <row r="16" spans="10:18" ht="12.75">
      <c r="J16" s="4" t="s">
        <v>11</v>
      </c>
      <c r="L16" s="4" t="s">
        <v>12</v>
      </c>
      <c r="N16" s="4" t="s">
        <v>11</v>
      </c>
      <c r="P16" s="5" t="s">
        <v>12</v>
      </c>
      <c r="R16" s="4" t="s">
        <v>13</v>
      </c>
    </row>
    <row r="18" ht="12.75">
      <c r="D18" t="s">
        <v>14</v>
      </c>
    </row>
    <row r="20" spans="4:19" ht="12.75">
      <c r="D20" s="6">
        <v>1</v>
      </c>
      <c r="E20" t="s">
        <v>15</v>
      </c>
      <c r="J20" s="7">
        <v>1</v>
      </c>
      <c r="L20" s="7">
        <f>J20</f>
        <v>1</v>
      </c>
      <c r="N20" s="8">
        <v>161662</v>
      </c>
      <c r="O20" s="9" t="s">
        <v>30</v>
      </c>
      <c r="P20" s="10">
        <v>-1491279</v>
      </c>
      <c r="Q20" s="11" t="s">
        <v>30</v>
      </c>
      <c r="R20" s="12">
        <f>P20+N20</f>
        <v>-1329617</v>
      </c>
      <c r="S20" t="s">
        <v>30</v>
      </c>
    </row>
    <row r="21" ht="12.75">
      <c r="D21" s="6"/>
    </row>
    <row r="22" spans="4:5" ht="12.75">
      <c r="D22" s="6">
        <v>2</v>
      </c>
      <c r="E22" t="s">
        <v>16</v>
      </c>
    </row>
    <row r="23" ht="12.75">
      <c r="D23" s="6"/>
    </row>
    <row r="24" spans="4:18" ht="12.75">
      <c r="D24" s="6">
        <v>3</v>
      </c>
      <c r="F24" s="1" t="s">
        <v>17</v>
      </c>
      <c r="H24" s="7"/>
      <c r="J24" s="13">
        <v>0.01926</v>
      </c>
      <c r="L24" s="13">
        <v>0</v>
      </c>
      <c r="N24" s="14">
        <f>N20*J24</f>
        <v>3113.61012</v>
      </c>
      <c r="P24" s="15"/>
      <c r="R24" s="14">
        <f>N24</f>
        <v>3113.61012</v>
      </c>
    </row>
    <row r="26" spans="4:18" ht="12.75">
      <c r="D26" s="6">
        <v>4</v>
      </c>
      <c r="F26" s="1" t="s">
        <v>18</v>
      </c>
      <c r="J26" s="16">
        <f>J20-J24</f>
        <v>0.98074</v>
      </c>
      <c r="K26" s="16"/>
      <c r="L26" s="16">
        <f>L20-L24</f>
        <v>1</v>
      </c>
      <c r="N26" s="12">
        <f>N20-N24</f>
        <v>158548.38988</v>
      </c>
      <c r="O26" s="12"/>
      <c r="P26" s="12">
        <f>P20-P24</f>
        <v>-1491279</v>
      </c>
      <c r="Q26" s="16"/>
      <c r="R26" s="12">
        <f>R20-R24</f>
        <v>-1332730.61012</v>
      </c>
    </row>
    <row r="28" spans="4:18" ht="12.75">
      <c r="D28" s="6">
        <v>5</v>
      </c>
      <c r="F28" t="s">
        <v>19</v>
      </c>
      <c r="J28" s="17">
        <v>0.35</v>
      </c>
      <c r="K28" s="17"/>
      <c r="L28" s="17">
        <f>J28</f>
        <v>0.35</v>
      </c>
      <c r="N28" s="14">
        <f>N26*0.35</f>
        <v>55491.936458</v>
      </c>
      <c r="O28" s="18"/>
      <c r="P28" s="14">
        <f>P26*0.35</f>
        <v>-521947.64999999997</v>
      </c>
      <c r="Q28" s="19"/>
      <c r="R28" s="14">
        <f>R26*0.35</f>
        <v>-466455.713542</v>
      </c>
    </row>
    <row r="30" spans="4:12" ht="12.75">
      <c r="D30" s="6">
        <v>6</v>
      </c>
      <c r="F30" t="s">
        <v>20</v>
      </c>
      <c r="J30" s="13">
        <f>J28*J26</f>
        <v>0.343259</v>
      </c>
      <c r="K30" s="13"/>
      <c r="L30" s="13">
        <f>L28*L26</f>
        <v>0.35</v>
      </c>
    </row>
    <row r="31" spans="4:8" ht="12.75">
      <c r="D31" s="6"/>
      <c r="F31" s="1" t="s">
        <v>21</v>
      </c>
      <c r="H31" s="20"/>
    </row>
    <row r="33" spans="4:5" ht="12.75">
      <c r="D33" s="21" t="s">
        <v>22</v>
      </c>
      <c r="E33" t="s">
        <v>9</v>
      </c>
    </row>
    <row r="34" spans="6:18" ht="13.5" thickBot="1">
      <c r="F34" t="s">
        <v>23</v>
      </c>
      <c r="J34" s="22">
        <f>J26-J30</f>
        <v>0.637481</v>
      </c>
      <c r="K34" s="22"/>
      <c r="L34" s="22">
        <f>L26-L30</f>
        <v>0.65</v>
      </c>
      <c r="N34" s="23"/>
      <c r="O34" s="23"/>
      <c r="P34" s="23"/>
      <c r="Q34" s="23"/>
      <c r="R34" s="23"/>
    </row>
    <row r="35" ht="13.5" thickTop="1"/>
    <row r="37" spans="4:18" ht="12.75">
      <c r="D37" s="6">
        <v>8</v>
      </c>
      <c r="E37" s="1" t="s">
        <v>24</v>
      </c>
      <c r="N37" s="18">
        <f>N26-N28</f>
        <v>103056.453422</v>
      </c>
      <c r="O37" s="18"/>
      <c r="P37" s="18">
        <f>P26-P28</f>
        <v>-969331.3500000001</v>
      </c>
      <c r="Q37" s="24"/>
      <c r="R37" s="18">
        <f>R26-R28</f>
        <v>-866274.8965780002</v>
      </c>
    </row>
    <row r="38" ht="12.75">
      <c r="F38" t="s">
        <v>25</v>
      </c>
    </row>
    <row r="40" spans="4:18" ht="12.75">
      <c r="D40" s="6">
        <v>9</v>
      </c>
      <c r="E40" t="s">
        <v>9</v>
      </c>
      <c r="N40" s="16">
        <f>J34</f>
        <v>0.637481</v>
      </c>
      <c r="P40" s="16">
        <f>L34</f>
        <v>0.65</v>
      </c>
      <c r="R40" s="16"/>
    </row>
    <row r="41" ht="12.75">
      <c r="F41" t="s">
        <v>26</v>
      </c>
    </row>
    <row r="43" spans="4:18" ht="13.5" thickBot="1">
      <c r="D43" s="6">
        <v>10</v>
      </c>
      <c r="E43" s="1" t="s">
        <v>27</v>
      </c>
      <c r="N43" s="25">
        <f>N37/N40</f>
        <v>161662.00000000003</v>
      </c>
      <c r="O43" s="26"/>
      <c r="P43" s="25">
        <f>P37/P40</f>
        <v>-1491279</v>
      </c>
      <c r="Q43" s="26"/>
      <c r="R43" s="25">
        <v>-1329617</v>
      </c>
    </row>
    <row r="44" ht="13.5" thickTop="1">
      <c r="F44" s="1" t="s">
        <v>28</v>
      </c>
    </row>
    <row r="46" spans="4:16" ht="12.75">
      <c r="D46" s="6">
        <v>11</v>
      </c>
      <c r="E46" t="s">
        <v>29</v>
      </c>
      <c r="N46" s="27">
        <f>161662/14424872</f>
        <v>0.01120717050383532</v>
      </c>
      <c r="O46" s="28"/>
      <c r="P46" s="27">
        <f>P43/23296389</f>
        <v>-0.06401331124750707</v>
      </c>
    </row>
    <row r="50" spans="5:7" ht="12.75">
      <c r="E50" s="29" t="s">
        <v>30</v>
      </c>
      <c r="F50" t="s">
        <v>31</v>
      </c>
      <c r="G50" s="1" t="s">
        <v>32</v>
      </c>
    </row>
    <row r="51" ht="12.75">
      <c r="G51" t="s">
        <v>33</v>
      </c>
    </row>
  </sheetData>
  <mergeCells count="2">
    <mergeCell ref="J14:L14"/>
    <mergeCell ref="N14:P14"/>
  </mergeCells>
  <printOptions/>
  <pageMargins left="0.75" right="0.75" top="1" bottom="1" header="0.5" footer="0.5"/>
  <pageSetup fitToHeight="1" fitToWidth="1" horizontalDpi="600" verticalDpi="600" orientation="landscape" scale="74" r:id="rId1"/>
  <headerFooter alignWithMargins="0">
    <oddHeader>&amp;CTABLE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Mike Sommerville</cp:lastModifiedBy>
  <cp:lastPrinted>2002-08-21T17:22:02Z</cp:lastPrinted>
  <dcterms:created xsi:type="dcterms:W3CDTF">2002-08-20T23:59:04Z</dcterms:created>
  <dcterms:modified xsi:type="dcterms:W3CDTF">2002-08-22T14:53:11Z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Brief</vt:lpwstr>
  </property>
  <property fmtid="{D5CDD505-2E9C-101B-9397-08002B2CF9AE}" pid="4" name="IsHighlyConfidenti">
    <vt:lpwstr>0</vt:lpwstr>
  </property>
  <property fmtid="{D5CDD505-2E9C-101B-9397-08002B2CF9AE}" pid="5" name="DocketNumb">
    <vt:lpwstr>011472</vt:lpwstr>
  </property>
  <property fmtid="{D5CDD505-2E9C-101B-9397-08002B2CF9AE}" pid="6" name="IsConfidenti">
    <vt:lpwstr>0</vt:lpwstr>
  </property>
  <property fmtid="{D5CDD505-2E9C-101B-9397-08002B2CF9AE}" pid="7" name="Dat">
    <vt:lpwstr>2002-08-21T00:00:00Z</vt:lpwstr>
  </property>
  <property fmtid="{D5CDD505-2E9C-101B-9397-08002B2CF9AE}" pid="8" name="CaseTy">
    <vt:lpwstr>Tariff Revision</vt:lpwstr>
  </property>
  <property fmtid="{D5CDD505-2E9C-101B-9397-08002B2CF9AE}" pid="9" name="OpenedDa">
    <vt:lpwstr>2001-10-31T00:00:00Z</vt:lpwstr>
  </property>
  <property fmtid="{D5CDD505-2E9C-101B-9397-08002B2CF9AE}" pid="10" name="Pref">
    <vt:lpwstr>TO</vt:lpwstr>
  </property>
  <property fmtid="{D5CDD505-2E9C-101B-9397-08002B2CF9AE}" pid="11" name="CaseCompanyNam">
    <vt:lpwstr>Olympic Pipe Line Company</vt:lpwstr>
  </property>
  <property fmtid="{D5CDD505-2E9C-101B-9397-08002B2CF9AE}" pid="12" name="IndustryCo">
    <vt:lpwstr>223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