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TANY\AppData\Local\Temp\Workshare\ochy02du.4h3\1\"/>
    </mc:Choice>
  </mc:AlternateContent>
  <xr:revisionPtr revIDLastSave="0" documentId="13_ncr:1_{C03D1A83-669F-4643-9A7A-98A66F49BC3E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2" l="1"/>
  <c r="I46" i="2" s="1"/>
  <c r="J46" i="2" s="1"/>
  <c r="D46" i="2"/>
  <c r="E46" i="2" s="1"/>
  <c r="F46" i="2" s="1"/>
  <c r="D45" i="2"/>
  <c r="H45" i="2" s="1"/>
  <c r="I45" i="2" s="1"/>
  <c r="J45" i="2" s="1"/>
  <c r="H44" i="2"/>
  <c r="I44" i="2" s="1"/>
  <c r="J44" i="2" s="1"/>
  <c r="D44" i="2"/>
  <c r="E44" i="2" s="1"/>
  <c r="F44" i="2" s="1"/>
  <c r="D43" i="2"/>
  <c r="H43" i="2" s="1"/>
  <c r="I43" i="2" s="1"/>
  <c r="J43" i="2" s="1"/>
  <c r="D42" i="2"/>
  <c r="E42" i="2" s="1"/>
  <c r="F42" i="2" s="1"/>
  <c r="D41" i="2"/>
  <c r="H41" i="2" s="1"/>
  <c r="I41" i="2" s="1"/>
  <c r="J41" i="2" s="1"/>
  <c r="D40" i="2"/>
  <c r="E40" i="2" s="1"/>
  <c r="F40" i="2" s="1"/>
  <c r="D39" i="2"/>
  <c r="H39" i="2" s="1"/>
  <c r="I39" i="2" s="1"/>
  <c r="J39" i="2" s="1"/>
  <c r="H38" i="2"/>
  <c r="I38" i="2" s="1"/>
  <c r="J38" i="2" s="1"/>
  <c r="D38" i="2"/>
  <c r="E38" i="2" s="1"/>
  <c r="F38" i="2" s="1"/>
  <c r="D37" i="2"/>
  <c r="H37" i="2" s="1"/>
  <c r="I37" i="2" s="1"/>
  <c r="J37" i="2" s="1"/>
  <c r="D36" i="2"/>
  <c r="E36" i="2" s="1"/>
  <c r="F36" i="2" s="1"/>
  <c r="D35" i="2"/>
  <c r="H35" i="2" s="1"/>
  <c r="I35" i="2" s="1"/>
  <c r="J35" i="2" s="1"/>
  <c r="D34" i="2"/>
  <c r="E34" i="2" s="1"/>
  <c r="F34" i="2" s="1"/>
  <c r="D33" i="2"/>
  <c r="H33" i="2" s="1"/>
  <c r="I33" i="2" s="1"/>
  <c r="J33" i="2" s="1"/>
  <c r="H32" i="2"/>
  <c r="I32" i="2" s="1"/>
  <c r="J32" i="2" s="1"/>
  <c r="D32" i="2"/>
  <c r="E32" i="2" s="1"/>
  <c r="F32" i="2" s="1"/>
  <c r="D31" i="2"/>
  <c r="H31" i="2" s="1"/>
  <c r="I31" i="2" s="1"/>
  <c r="J31" i="2" s="1"/>
  <c r="H30" i="2"/>
  <c r="I30" i="2" s="1"/>
  <c r="J30" i="2" s="1"/>
  <c r="D30" i="2"/>
  <c r="E30" i="2" s="1"/>
  <c r="F30" i="2" s="1"/>
  <c r="D29" i="2"/>
  <c r="H29" i="2" s="1"/>
  <c r="I29" i="2" s="1"/>
  <c r="J29" i="2" s="1"/>
  <c r="H28" i="2"/>
  <c r="I28" i="2" s="1"/>
  <c r="J28" i="2" s="1"/>
  <c r="D28" i="2"/>
  <c r="E28" i="2" s="1"/>
  <c r="F28" i="2" s="1"/>
  <c r="D27" i="2"/>
  <c r="H27" i="2" s="1"/>
  <c r="I27" i="2" s="1"/>
  <c r="J27" i="2" s="1"/>
  <c r="D26" i="2"/>
  <c r="E26" i="2" s="1"/>
  <c r="F26" i="2" s="1"/>
  <c r="D25" i="2"/>
  <c r="H25" i="2" s="1"/>
  <c r="I25" i="2" s="1"/>
  <c r="J25" i="2" s="1"/>
  <c r="D24" i="2"/>
  <c r="E24" i="2" s="1"/>
  <c r="F24" i="2" s="1"/>
  <c r="D23" i="2"/>
  <c r="H23" i="2" s="1"/>
  <c r="I23" i="2" s="1"/>
  <c r="J23" i="2" s="1"/>
  <c r="H22" i="2"/>
  <c r="I22" i="2" s="1"/>
  <c r="J22" i="2" s="1"/>
  <c r="D22" i="2"/>
  <c r="E22" i="2" s="1"/>
  <c r="F22" i="2" s="1"/>
  <c r="D21" i="2"/>
  <c r="H21" i="2" s="1"/>
  <c r="I21" i="2" s="1"/>
  <c r="J21" i="2" s="1"/>
  <c r="D20" i="2"/>
  <c r="E20" i="2" s="1"/>
  <c r="F20" i="2" s="1"/>
  <c r="D19" i="2"/>
  <c r="H19" i="2" s="1"/>
  <c r="I19" i="2" s="1"/>
  <c r="J19" i="2" s="1"/>
  <c r="D18" i="2"/>
  <c r="E18" i="2" s="1"/>
  <c r="F18" i="2" s="1"/>
  <c r="D17" i="2"/>
  <c r="H17" i="2" s="1"/>
  <c r="I17" i="2" s="1"/>
  <c r="J17" i="2" s="1"/>
  <c r="H16" i="2"/>
  <c r="I16" i="2" s="1"/>
  <c r="J16" i="2" s="1"/>
  <c r="D16" i="2"/>
  <c r="E16" i="2" s="1"/>
  <c r="F16" i="2" s="1"/>
  <c r="D15" i="2"/>
  <c r="H15" i="2" s="1"/>
  <c r="I15" i="2" s="1"/>
  <c r="J15" i="2" s="1"/>
  <c r="H14" i="2"/>
  <c r="I14" i="2" s="1"/>
  <c r="J14" i="2" s="1"/>
  <c r="D14" i="2"/>
  <c r="E14" i="2" s="1"/>
  <c r="F14" i="2" s="1"/>
  <c r="D13" i="2"/>
  <c r="H13" i="2" s="1"/>
  <c r="I13" i="2" s="1"/>
  <c r="J13" i="2" s="1"/>
  <c r="H12" i="2"/>
  <c r="I12" i="2" s="1"/>
  <c r="J12" i="2" s="1"/>
  <c r="D12" i="2"/>
  <c r="E12" i="2" s="1"/>
  <c r="F12" i="2" s="1"/>
  <c r="D11" i="2"/>
  <c r="H11" i="2" s="1"/>
  <c r="I11" i="2" s="1"/>
  <c r="J11" i="2" s="1"/>
  <c r="D10" i="2"/>
  <c r="E10" i="2" s="1"/>
  <c r="F10" i="2" s="1"/>
  <c r="D9" i="2"/>
  <c r="H9" i="2" s="1"/>
  <c r="I9" i="2" s="1"/>
  <c r="J9" i="2" s="1"/>
  <c r="D8" i="2"/>
  <c r="E8" i="2" s="1"/>
  <c r="F8" i="2" s="1"/>
  <c r="D7" i="2"/>
  <c r="H7" i="2" s="1"/>
  <c r="I7" i="2" s="1"/>
  <c r="J7" i="2" s="1"/>
  <c r="H6" i="2"/>
  <c r="I6" i="2" s="1"/>
  <c r="J6" i="2" s="1"/>
  <c r="D6" i="2"/>
  <c r="E6" i="2" s="1"/>
  <c r="F6" i="2" s="1"/>
  <c r="D5" i="2"/>
  <c r="K4" i="2"/>
  <c r="H4" i="2"/>
  <c r="I4" i="2" s="1"/>
  <c r="J4" i="2" s="1"/>
  <c r="D4" i="2"/>
  <c r="E4" i="2" s="1"/>
  <c r="F4" i="2" s="1"/>
  <c r="E3" i="2"/>
  <c r="F3" i="2" s="1"/>
  <c r="D3" i="2"/>
  <c r="H3" i="2" s="1"/>
  <c r="I3" i="2" s="1"/>
  <c r="J3" i="2" s="1"/>
  <c r="H2" i="2"/>
  <c r="I2" i="2" s="1"/>
  <c r="J2" i="2" s="1"/>
  <c r="D2" i="2"/>
  <c r="E2" i="2" s="1"/>
  <c r="F2" i="2" s="1"/>
  <c r="H1" i="2"/>
  <c r="E1" i="2"/>
  <c r="D1" i="2"/>
  <c r="H20" i="2" l="1"/>
  <c r="I20" i="2" s="1"/>
  <c r="J20" i="2" s="1"/>
  <c r="H36" i="2"/>
  <c r="I36" i="2" s="1"/>
  <c r="J36" i="2" s="1"/>
  <c r="H10" i="2"/>
  <c r="I10" i="2" s="1"/>
  <c r="J10" i="2" s="1"/>
  <c r="H26" i="2"/>
  <c r="I26" i="2" s="1"/>
  <c r="J26" i="2" s="1"/>
  <c r="H42" i="2"/>
  <c r="I42" i="2" s="1"/>
  <c r="J42" i="2" s="1"/>
  <c r="H18" i="2"/>
  <c r="I18" i="2" s="1"/>
  <c r="J18" i="2" s="1"/>
  <c r="H34" i="2"/>
  <c r="I34" i="2" s="1"/>
  <c r="J34" i="2" s="1"/>
  <c r="H8" i="2"/>
  <c r="I8" i="2" s="1"/>
  <c r="J8" i="2" s="1"/>
  <c r="H24" i="2"/>
  <c r="I24" i="2" s="1"/>
  <c r="J24" i="2" s="1"/>
  <c r="H40" i="2"/>
  <c r="I40" i="2" s="1"/>
  <c r="J40" i="2" s="1"/>
  <c r="H5" i="2"/>
  <c r="I5" i="2" s="1"/>
  <c r="J5" i="2" s="1"/>
  <c r="E5" i="2"/>
  <c r="F5" i="2" s="1"/>
  <c r="E7" i="2"/>
  <c r="F7" i="2" s="1"/>
  <c r="E9" i="2"/>
  <c r="F9" i="2" s="1"/>
  <c r="E11" i="2"/>
  <c r="F11" i="2" s="1"/>
  <c r="E13" i="2"/>
  <c r="F13" i="2" s="1"/>
  <c r="E15" i="2"/>
  <c r="F15" i="2" s="1"/>
  <c r="E17" i="2"/>
  <c r="F17" i="2" s="1"/>
  <c r="E19" i="2"/>
  <c r="F19" i="2" s="1"/>
  <c r="E21" i="2"/>
  <c r="F21" i="2" s="1"/>
  <c r="E23" i="2"/>
  <c r="F23" i="2" s="1"/>
  <c r="E25" i="2"/>
  <c r="F25" i="2" s="1"/>
  <c r="E27" i="2"/>
  <c r="F27" i="2" s="1"/>
  <c r="E29" i="2"/>
  <c r="F29" i="2" s="1"/>
  <c r="E31" i="2"/>
  <c r="F31" i="2" s="1"/>
  <c r="E33" i="2"/>
  <c r="F33" i="2" s="1"/>
  <c r="E35" i="2"/>
  <c r="F35" i="2" s="1"/>
  <c r="E37" i="2"/>
  <c r="F37" i="2" s="1"/>
  <c r="E39" i="2"/>
  <c r="F39" i="2" s="1"/>
  <c r="E41" i="2"/>
  <c r="F41" i="2" s="1"/>
  <c r="E43" i="2"/>
  <c r="F43" i="2" s="1"/>
  <c r="E45" i="2"/>
  <c r="F45" i="2" s="1"/>
</calcChain>
</file>

<file path=xl/sharedStrings.xml><?xml version="1.0" encoding="utf-8"?>
<sst xmlns="http://schemas.openxmlformats.org/spreadsheetml/2006/main" count="6" uniqueCount="6">
  <si>
    <t>Year</t>
  </si>
  <si>
    <t>2.5% SCC (2007$)</t>
  </si>
  <si>
    <t>Nominal / metric ton CO2</t>
  </si>
  <si>
    <t>Nominal  $ / short ton CO2</t>
  </si>
  <si>
    <t>2012$ / short ton CO2</t>
  </si>
  <si>
    <t>2007 GDP: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</si>
</sst>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666666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0" xfId="0" applyNumberFormat="1"/>
    <xf numFmtId="10" fontId="0" fillId="0" borderId="0" xfId="0" applyNumberFormat="1"/>
    <xf numFmtId="0" fontId="3" fillId="0" borderId="1" xfId="0" applyFont="1" applyFill="1" applyBorder="1" applyAlignment="1">
      <alignment horizontal="right"/>
    </xf>
    <xf numFmtId="43" fontId="3" fillId="0" borderId="1" xfId="1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0" fontId="4" fillId="0" borderId="0" xfId="0" applyFont="1"/>
    <xf numFmtId="0" fontId="3" fillId="0" borderId="0" xfId="0" applyFont="1" applyFill="1" applyBorder="1"/>
    <xf numFmtId="1" fontId="3" fillId="0" borderId="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8"/>
  <sheetViews>
    <sheetView tabSelected="1" workbookViewId="0">
      <selection activeCell="Q12" sqref="Q12"/>
    </sheetView>
  </sheetViews>
  <sheetFormatPr defaultRowHeight="15" x14ac:dyDescent="0.25"/>
  <sheetData>
    <row r="1" spans="2:14" ht="51.75" x14ac:dyDescent="0.25">
      <c r="B1" s="1" t="s">
        <v>0</v>
      </c>
      <c r="C1" s="2" t="s">
        <v>1</v>
      </c>
      <c r="D1" s="3" t="str">
        <f>CONCATENATE("SCC (",K1,"$) / metric ton CO2")</f>
        <v>SCC (2020$) / metric ton CO2</v>
      </c>
      <c r="E1" s="4" t="str">
        <f>CONCATENATE("Round (",K1,"$)")</f>
        <v>Round (2020$)</v>
      </c>
      <c r="F1" s="3" t="s">
        <v>2</v>
      </c>
      <c r="G1" s="5"/>
      <c r="H1" s="3" t="str">
        <f>CONCATENATE(K1,"$ / short ton CO2")</f>
        <v>2020$ / short ton CO2</v>
      </c>
      <c r="I1" s="3" t="s">
        <v>3</v>
      </c>
      <c r="J1" s="3" t="s">
        <v>4</v>
      </c>
      <c r="K1" s="6">
        <v>2020</v>
      </c>
      <c r="L1" s="7">
        <v>2.5000000000000001E-2</v>
      </c>
      <c r="M1" s="5">
        <v>2012</v>
      </c>
      <c r="N1" s="5"/>
    </row>
    <row r="2" spans="2:14" x14ac:dyDescent="0.25">
      <c r="B2" s="8">
        <v>2010</v>
      </c>
      <c r="C2">
        <v>50</v>
      </c>
      <c r="D2" s="9">
        <f>C2/$L$3*$L$4</f>
        <v>61.419165819801513</v>
      </c>
      <c r="E2" s="10">
        <f>ROUND(D2,0)</f>
        <v>61</v>
      </c>
      <c r="F2" s="9">
        <f>E2*(1+$L$1)^(B2-$K$1)</f>
        <v>47.653102505269352</v>
      </c>
      <c r="G2" s="5"/>
      <c r="H2" s="9">
        <f>D2*(1/1.10231)</f>
        <v>55.718596238627534</v>
      </c>
      <c r="I2" s="9">
        <f t="shared" ref="I2:I46" si="0">H2*(1+$L$1)^(B2-$K$1)</f>
        <v>43.527278328016941</v>
      </c>
      <c r="J2" s="9">
        <f>I2/(1+$L$1)^(B2-$M$1)</f>
        <v>45.730846793372798</v>
      </c>
      <c r="K2" s="5"/>
      <c r="L2" s="5"/>
      <c r="M2" s="5"/>
      <c r="N2" s="5"/>
    </row>
    <row r="3" spans="2:14" x14ac:dyDescent="0.25">
      <c r="B3" s="8">
        <v>2011</v>
      </c>
      <c r="C3">
        <v>51</v>
      </c>
      <c r="D3" s="9">
        <f t="shared" ref="D3:D46" si="1">C3/$L$3*$L$4</f>
        <v>62.64754913619754</v>
      </c>
      <c r="E3" s="10">
        <f t="shared" ref="E3:E46" si="2">ROUND(D3,0)</f>
        <v>63</v>
      </c>
      <c r="F3" s="9">
        <f t="shared" ref="F3:F46" si="3">E3*(1+$L$1)^(B3-$K$1)</f>
        <v>50.445886791438831</v>
      </c>
      <c r="G3" s="5"/>
      <c r="H3" s="9">
        <f t="shared" ref="H3:H42" si="4">D3*(1/1.10231)</f>
        <v>56.832968163400082</v>
      </c>
      <c r="I3" s="9">
        <f t="shared" si="0"/>
        <v>45.507769491941708</v>
      </c>
      <c r="J3" s="9">
        <f t="shared" ref="J3:J42" si="5">I3/(1+$L$1)^(B3-$M$1)</f>
        <v>46.645463729240248</v>
      </c>
      <c r="K3" s="5" t="s">
        <v>5</v>
      </c>
      <c r="L3" s="11">
        <v>92.498000000000005</v>
      </c>
      <c r="M3" s="5"/>
      <c r="N3" s="5"/>
    </row>
    <row r="4" spans="2:14" x14ac:dyDescent="0.25">
      <c r="B4" s="8">
        <v>2012</v>
      </c>
      <c r="C4">
        <v>53</v>
      </c>
      <c r="D4" s="9">
        <f t="shared" si="1"/>
        <v>65.104315768989608</v>
      </c>
      <c r="E4" s="10">
        <f t="shared" si="2"/>
        <v>65</v>
      </c>
      <c r="F4" s="9">
        <f t="shared" si="3"/>
        <v>53.348527102850973</v>
      </c>
      <c r="G4" s="5"/>
      <c r="H4" s="9">
        <f t="shared" si="4"/>
        <v>59.061712012945193</v>
      </c>
      <c r="I4" s="9">
        <f t="shared" si="0"/>
        <v>48.474697600975162</v>
      </c>
      <c r="J4" s="9">
        <f t="shared" si="5"/>
        <v>48.474697600975162</v>
      </c>
      <c r="K4" s="5" t="str">
        <f>CONCATENATE(K1," GDP:")</f>
        <v>2020 GDP:</v>
      </c>
      <c r="L4" s="11">
        <v>113.623</v>
      </c>
      <c r="M4" s="5"/>
      <c r="N4" s="5"/>
    </row>
    <row r="5" spans="2:14" x14ac:dyDescent="0.25">
      <c r="B5" s="8">
        <v>2013</v>
      </c>
      <c r="C5">
        <v>54</v>
      </c>
      <c r="D5" s="9">
        <f t="shared" si="1"/>
        <v>66.332699085385627</v>
      </c>
      <c r="E5" s="10">
        <f t="shared" si="2"/>
        <v>66</v>
      </c>
      <c r="F5" s="9">
        <f t="shared" si="3"/>
        <v>55.523505515505661</v>
      </c>
      <c r="G5" s="5"/>
      <c r="H5" s="9">
        <f t="shared" si="4"/>
        <v>60.176083937717728</v>
      </c>
      <c r="I5" s="9">
        <f t="shared" si="0"/>
        <v>50.624047400263663</v>
      </c>
      <c r="J5" s="9">
        <f t="shared" si="5"/>
        <v>49.389314536842605</v>
      </c>
      <c r="K5" s="5"/>
      <c r="L5" s="5"/>
      <c r="M5" s="5"/>
      <c r="N5" s="5"/>
    </row>
    <row r="6" spans="2:14" x14ac:dyDescent="0.25">
      <c r="B6" s="8">
        <v>2014</v>
      </c>
      <c r="C6">
        <v>55</v>
      </c>
      <c r="D6" s="9">
        <f t="shared" si="1"/>
        <v>67.561082401781661</v>
      </c>
      <c r="E6" s="10">
        <f t="shared" si="2"/>
        <v>68</v>
      </c>
      <c r="F6" s="9">
        <f t="shared" si="3"/>
        <v>58.636186885314309</v>
      </c>
      <c r="G6" s="5"/>
      <c r="H6" s="9">
        <f t="shared" si="4"/>
        <v>61.290455862490283</v>
      </c>
      <c r="I6" s="9">
        <f t="shared" si="0"/>
        <v>52.85056800351601</v>
      </c>
      <c r="J6" s="9">
        <f t="shared" si="5"/>
        <v>50.303931472710069</v>
      </c>
      <c r="K6" s="5"/>
      <c r="L6" s="5"/>
      <c r="M6" s="5"/>
      <c r="N6" s="5"/>
    </row>
    <row r="7" spans="2:14" x14ac:dyDescent="0.25">
      <c r="B7" s="8">
        <v>2015</v>
      </c>
      <c r="C7">
        <v>56</v>
      </c>
      <c r="D7" s="9">
        <f t="shared" si="1"/>
        <v>68.789465718177695</v>
      </c>
      <c r="E7" s="10">
        <f t="shared" si="2"/>
        <v>69</v>
      </c>
      <c r="F7" s="9">
        <f t="shared" si="3"/>
        <v>60.985945845056683</v>
      </c>
      <c r="G7" s="5"/>
      <c r="H7" s="9">
        <f t="shared" si="4"/>
        <v>62.404827787262839</v>
      </c>
      <c r="I7" s="9">
        <f t="shared" si="0"/>
        <v>55.156774607305792</v>
      </c>
      <c r="J7" s="9">
        <f t="shared" si="5"/>
        <v>51.218548408577519</v>
      </c>
      <c r="K7" s="5"/>
      <c r="L7" s="5"/>
      <c r="M7" s="5"/>
      <c r="N7" s="5"/>
    </row>
    <row r="8" spans="2:14" x14ac:dyDescent="0.25">
      <c r="B8" s="8">
        <v>2016</v>
      </c>
      <c r="C8">
        <v>57</v>
      </c>
      <c r="D8" s="9">
        <f t="shared" si="1"/>
        <v>70.017849034573715</v>
      </c>
      <c r="E8" s="10">
        <f t="shared" si="2"/>
        <v>70</v>
      </c>
      <c r="F8" s="9">
        <f t="shared" si="3"/>
        <v>63.416545135982858</v>
      </c>
      <c r="G8" s="5"/>
      <c r="H8" s="9">
        <f t="shared" si="4"/>
        <v>63.51919971203538</v>
      </c>
      <c r="I8" s="9">
        <f t="shared" si="0"/>
        <v>57.545259936282868</v>
      </c>
      <c r="J8" s="9">
        <f t="shared" si="5"/>
        <v>52.133165344444976</v>
      </c>
      <c r="K8" s="5"/>
      <c r="L8" s="5"/>
      <c r="M8" s="5"/>
      <c r="N8" s="5"/>
    </row>
    <row r="9" spans="2:14" x14ac:dyDescent="0.25">
      <c r="B9" s="8">
        <v>2017</v>
      </c>
      <c r="C9">
        <v>59</v>
      </c>
      <c r="D9" s="9">
        <f t="shared" si="1"/>
        <v>72.474615667365782</v>
      </c>
      <c r="E9" s="10">
        <f t="shared" si="2"/>
        <v>72</v>
      </c>
      <c r="F9" s="9">
        <f t="shared" si="3"/>
        <v>66.859157586221912</v>
      </c>
      <c r="G9" s="5"/>
      <c r="H9" s="9">
        <f t="shared" si="4"/>
        <v>65.747943561580485</v>
      </c>
      <c r="I9" s="9">
        <f t="shared" si="0"/>
        <v>61.053501660468534</v>
      </c>
      <c r="J9" s="9">
        <f t="shared" si="5"/>
        <v>53.96239921617989</v>
      </c>
      <c r="K9" s="5"/>
      <c r="L9" s="5"/>
      <c r="M9" s="5"/>
      <c r="N9" s="5"/>
    </row>
    <row r="10" spans="2:14" x14ac:dyDescent="0.25">
      <c r="B10" s="8">
        <v>2018</v>
      </c>
      <c r="C10">
        <v>60</v>
      </c>
      <c r="D10" s="9">
        <f t="shared" si="1"/>
        <v>73.702998983761802</v>
      </c>
      <c r="E10" s="10">
        <f t="shared" si="2"/>
        <v>74</v>
      </c>
      <c r="F10" s="9">
        <f t="shared" si="3"/>
        <v>70.434265318262945</v>
      </c>
      <c r="G10" s="5"/>
      <c r="H10" s="9">
        <f t="shared" si="4"/>
        <v>66.862315486353026</v>
      </c>
      <c r="I10" s="9">
        <f t="shared" si="0"/>
        <v>63.64051444269176</v>
      </c>
      <c r="J10" s="9">
        <f t="shared" si="5"/>
        <v>54.877016152047332</v>
      </c>
      <c r="K10" s="5"/>
      <c r="L10" s="5"/>
      <c r="M10" s="5"/>
      <c r="N10" s="5"/>
    </row>
    <row r="11" spans="2:14" x14ac:dyDescent="0.25">
      <c r="B11" s="8">
        <v>2019</v>
      </c>
      <c r="C11">
        <v>61</v>
      </c>
      <c r="D11" s="9">
        <f t="shared" si="1"/>
        <v>74.93138230015785</v>
      </c>
      <c r="E11" s="10">
        <f t="shared" si="2"/>
        <v>75</v>
      </c>
      <c r="F11" s="9">
        <f t="shared" si="3"/>
        <v>73.170731707317074</v>
      </c>
      <c r="G11" s="5"/>
      <c r="H11" s="9">
        <f t="shared" si="4"/>
        <v>67.976687411125596</v>
      </c>
      <c r="I11" s="9">
        <f t="shared" si="0"/>
        <v>66.318719425488396</v>
      </c>
      <c r="J11" s="9">
        <f t="shared" si="5"/>
        <v>55.791633087914811</v>
      </c>
      <c r="K11" s="5"/>
      <c r="L11" s="5"/>
      <c r="M11" s="5"/>
      <c r="N11" s="5"/>
    </row>
    <row r="12" spans="2:14" x14ac:dyDescent="0.25">
      <c r="B12" s="8">
        <v>2020</v>
      </c>
      <c r="C12">
        <v>62</v>
      </c>
      <c r="D12" s="9">
        <f t="shared" si="1"/>
        <v>76.159765616553869</v>
      </c>
      <c r="E12" s="10">
        <f t="shared" si="2"/>
        <v>76</v>
      </c>
      <c r="F12" s="9">
        <f t="shared" si="3"/>
        <v>76</v>
      </c>
      <c r="G12" s="5"/>
      <c r="H12" s="9">
        <f t="shared" si="4"/>
        <v>69.091059335898137</v>
      </c>
      <c r="I12" s="9">
        <f t="shared" si="0"/>
        <v>69.091059335898137</v>
      </c>
      <c r="J12" s="9">
        <f t="shared" si="5"/>
        <v>56.706250023782253</v>
      </c>
      <c r="K12" s="5"/>
      <c r="L12" s="12"/>
      <c r="M12" s="12"/>
      <c r="N12" s="12"/>
    </row>
    <row r="13" spans="2:14" x14ac:dyDescent="0.25">
      <c r="B13" s="8">
        <v>2021</v>
      </c>
      <c r="C13">
        <v>63</v>
      </c>
      <c r="D13" s="9">
        <f t="shared" si="1"/>
        <v>77.388148932949889</v>
      </c>
      <c r="E13" s="10">
        <f t="shared" si="2"/>
        <v>77</v>
      </c>
      <c r="F13" s="9">
        <f t="shared" si="3"/>
        <v>78.924999999999997</v>
      </c>
      <c r="G13" s="5"/>
      <c r="H13" s="9">
        <f t="shared" si="4"/>
        <v>70.205431260670679</v>
      </c>
      <c r="I13" s="9">
        <f t="shared" si="0"/>
        <v>71.960567042187435</v>
      </c>
      <c r="J13" s="9">
        <f t="shared" si="5"/>
        <v>57.620866959649703</v>
      </c>
      <c r="K13" s="5"/>
      <c r="L13" s="12"/>
      <c r="M13" s="12"/>
      <c r="N13" s="12"/>
    </row>
    <row r="14" spans="2:14" x14ac:dyDescent="0.25">
      <c r="B14" s="8">
        <v>2022</v>
      </c>
      <c r="C14">
        <v>64</v>
      </c>
      <c r="D14" s="9">
        <f t="shared" si="1"/>
        <v>78.616532249345937</v>
      </c>
      <c r="E14" s="10">
        <f t="shared" si="2"/>
        <v>79</v>
      </c>
      <c r="F14" s="9">
        <f t="shared" si="3"/>
        <v>82.999375000000001</v>
      </c>
      <c r="G14" s="5"/>
      <c r="H14" s="9">
        <f t="shared" si="4"/>
        <v>71.319803185443249</v>
      </c>
      <c r="I14" s="9">
        <f t="shared" si="0"/>
        <v>74.930368221706303</v>
      </c>
      <c r="J14" s="9">
        <f t="shared" si="5"/>
        <v>58.535483895517174</v>
      </c>
      <c r="K14" s="5"/>
      <c r="L14" s="12"/>
      <c r="M14" s="12"/>
      <c r="N14" s="12"/>
    </row>
    <row r="15" spans="2:14" x14ac:dyDescent="0.25">
      <c r="B15" s="8">
        <v>2023</v>
      </c>
      <c r="C15">
        <v>65</v>
      </c>
      <c r="D15" s="9">
        <f t="shared" si="1"/>
        <v>79.844915565741957</v>
      </c>
      <c r="E15" s="10">
        <f t="shared" si="2"/>
        <v>80</v>
      </c>
      <c r="F15" s="9">
        <f t="shared" si="3"/>
        <v>86.15124999999999</v>
      </c>
      <c r="G15" s="5"/>
      <c r="H15" s="9">
        <f t="shared" si="4"/>
        <v>72.43417511021579</v>
      </c>
      <c r="I15" s="9">
        <f t="shared" si="0"/>
        <v>78.003684105799721</v>
      </c>
      <c r="J15" s="9">
        <f t="shared" si="5"/>
        <v>59.450100831384631</v>
      </c>
      <c r="K15" s="5"/>
      <c r="L15" s="12"/>
      <c r="M15" s="12"/>
      <c r="N15" s="14"/>
    </row>
    <row r="16" spans="2:14" x14ac:dyDescent="0.25">
      <c r="B16" s="8">
        <v>2024</v>
      </c>
      <c r="C16">
        <v>66</v>
      </c>
      <c r="D16" s="9">
        <f t="shared" si="1"/>
        <v>81.073298882137991</v>
      </c>
      <c r="E16" s="10">
        <f t="shared" si="2"/>
        <v>81</v>
      </c>
      <c r="F16" s="9">
        <f t="shared" si="3"/>
        <v>89.408844140624979</v>
      </c>
      <c r="G16" s="5"/>
      <c r="H16" s="9">
        <f t="shared" si="4"/>
        <v>73.548547034988346</v>
      </c>
      <c r="I16" s="9">
        <f t="shared" si="0"/>
        <v>81.183834303959244</v>
      </c>
      <c r="J16" s="9">
        <f t="shared" si="5"/>
        <v>60.364717767252088</v>
      </c>
      <c r="K16" s="5"/>
      <c r="L16" s="12"/>
      <c r="M16" s="12"/>
      <c r="N16" s="15"/>
    </row>
    <row r="17" spans="2:14" x14ac:dyDescent="0.25">
      <c r="B17" s="8">
        <v>2025</v>
      </c>
      <c r="C17">
        <v>68</v>
      </c>
      <c r="D17" s="9">
        <f t="shared" si="1"/>
        <v>83.530065514930044</v>
      </c>
      <c r="E17" s="10">
        <f t="shared" si="2"/>
        <v>84</v>
      </c>
      <c r="F17" s="9">
        <f t="shared" si="3"/>
        <v>95.038289882812478</v>
      </c>
      <c r="G17" s="5"/>
      <c r="H17" s="9">
        <f t="shared" si="4"/>
        <v>75.777290884533429</v>
      </c>
      <c r="I17" s="9">
        <f t="shared" si="0"/>
        <v>85.735049257362988</v>
      </c>
      <c r="J17" s="9">
        <f t="shared" si="5"/>
        <v>62.193951638986974</v>
      </c>
      <c r="K17" s="5"/>
      <c r="L17" s="12"/>
      <c r="M17" s="12"/>
      <c r="N17" s="15"/>
    </row>
    <row r="18" spans="2:14" x14ac:dyDescent="0.25">
      <c r="B18" s="8">
        <v>2026</v>
      </c>
      <c r="C18">
        <v>69</v>
      </c>
      <c r="D18" s="9">
        <f t="shared" si="1"/>
        <v>84.758448831326092</v>
      </c>
      <c r="E18" s="10">
        <f t="shared" si="2"/>
        <v>85</v>
      </c>
      <c r="F18" s="9">
        <f t="shared" si="3"/>
        <v>98.573940548095663</v>
      </c>
      <c r="G18" s="5"/>
      <c r="H18" s="9">
        <f t="shared" si="4"/>
        <v>76.891662809305998</v>
      </c>
      <c r="I18" s="9">
        <f t="shared" si="0"/>
        <v>89.170755275397042</v>
      </c>
      <c r="J18" s="9">
        <f t="shared" si="5"/>
        <v>63.108568574854459</v>
      </c>
      <c r="K18" s="5"/>
      <c r="L18" s="12"/>
      <c r="M18" s="12"/>
      <c r="N18" s="15"/>
    </row>
    <row r="19" spans="2:14" x14ac:dyDescent="0.25">
      <c r="B19" s="8">
        <v>2027</v>
      </c>
      <c r="C19">
        <v>70</v>
      </c>
      <c r="D19" s="9">
        <f t="shared" si="1"/>
        <v>85.986832147722112</v>
      </c>
      <c r="E19" s="10">
        <f t="shared" si="2"/>
        <v>86</v>
      </c>
      <c r="F19" s="9">
        <f t="shared" si="3"/>
        <v>102.22697481546628</v>
      </c>
      <c r="G19" s="5"/>
      <c r="H19" s="9">
        <f t="shared" si="4"/>
        <v>78.00603473407854</v>
      </c>
      <c r="I19" s="9">
        <f t="shared" si="0"/>
        <v>92.724662188546915</v>
      </c>
      <c r="J19" s="9">
        <f t="shared" si="5"/>
        <v>64.023185510721902</v>
      </c>
      <c r="K19" s="5"/>
      <c r="L19" s="12"/>
      <c r="M19" s="12"/>
      <c r="N19" s="15"/>
    </row>
    <row r="20" spans="2:14" x14ac:dyDescent="0.25">
      <c r="B20" s="8">
        <v>2028</v>
      </c>
      <c r="C20">
        <v>71</v>
      </c>
      <c r="D20" s="9">
        <f t="shared" si="1"/>
        <v>87.215215464118145</v>
      </c>
      <c r="E20" s="10">
        <f t="shared" si="2"/>
        <v>87</v>
      </c>
      <c r="F20" s="9">
        <f t="shared" si="3"/>
        <v>106.00105208336284</v>
      </c>
      <c r="G20" s="5"/>
      <c r="H20" s="9">
        <f t="shared" si="4"/>
        <v>79.120406658851095</v>
      </c>
      <c r="I20" s="9">
        <f t="shared" si="0"/>
        <v>96.400532725307158</v>
      </c>
      <c r="J20" s="9">
        <f t="shared" si="5"/>
        <v>64.937802446589345</v>
      </c>
      <c r="K20" s="5"/>
      <c r="L20" s="12"/>
      <c r="M20" s="12"/>
      <c r="N20" s="15"/>
    </row>
    <row r="21" spans="2:14" x14ac:dyDescent="0.25">
      <c r="B21" s="8">
        <v>2029</v>
      </c>
      <c r="C21">
        <v>72</v>
      </c>
      <c r="D21" s="9">
        <f t="shared" si="1"/>
        <v>88.443598780514179</v>
      </c>
      <c r="E21" s="10">
        <f t="shared" si="2"/>
        <v>88</v>
      </c>
      <c r="F21" s="9">
        <f t="shared" si="3"/>
        <v>109.89994135539456</v>
      </c>
      <c r="G21" s="5"/>
      <c r="H21" s="9">
        <f t="shared" si="4"/>
        <v>80.234778583623651</v>
      </c>
      <c r="I21" s="9">
        <f t="shared" si="0"/>
        <v>100.20224387503757</v>
      </c>
      <c r="J21" s="9">
        <f t="shared" si="5"/>
        <v>65.852419382456802</v>
      </c>
      <c r="K21" s="5"/>
      <c r="L21" s="12"/>
      <c r="M21" s="12"/>
      <c r="N21" s="15"/>
    </row>
    <row r="22" spans="2:14" x14ac:dyDescent="0.25">
      <c r="B22" s="8">
        <v>2030</v>
      </c>
      <c r="C22">
        <v>73</v>
      </c>
      <c r="D22" s="9">
        <f t="shared" si="1"/>
        <v>89.671982096910199</v>
      </c>
      <c r="E22" s="10">
        <f t="shared" si="2"/>
        <v>90</v>
      </c>
      <c r="F22" s="9">
        <f t="shared" si="3"/>
        <v>115.20760897767214</v>
      </c>
      <c r="G22" s="5"/>
      <c r="H22" s="9">
        <f t="shared" si="4"/>
        <v>81.349150508396193</v>
      </c>
      <c r="I22" s="9">
        <f t="shared" si="0"/>
        <v>104.13379024930119</v>
      </c>
      <c r="J22" s="9">
        <f t="shared" si="5"/>
        <v>66.767036318324259</v>
      </c>
      <c r="K22" s="5"/>
      <c r="L22" s="12"/>
      <c r="M22" s="12"/>
      <c r="N22" s="15"/>
    </row>
    <row r="23" spans="2:14" x14ac:dyDescent="0.25">
      <c r="B23" s="8">
        <v>2031</v>
      </c>
      <c r="C23">
        <v>74</v>
      </c>
      <c r="D23" s="9">
        <f t="shared" si="1"/>
        <v>90.900365413306233</v>
      </c>
      <c r="E23" s="10">
        <f t="shared" si="2"/>
        <v>91</v>
      </c>
      <c r="F23" s="9">
        <f t="shared" si="3"/>
        <v>119.3998858599152</v>
      </c>
      <c r="G23" s="5"/>
      <c r="H23" s="9">
        <f t="shared" si="4"/>
        <v>82.463522433168748</v>
      </c>
      <c r="I23" s="9">
        <f t="shared" si="0"/>
        <v>108.1992875398561</v>
      </c>
      <c r="J23" s="9">
        <f t="shared" si="5"/>
        <v>67.681653254191716</v>
      </c>
      <c r="K23" s="5"/>
      <c r="L23" s="12"/>
      <c r="M23" s="12"/>
      <c r="N23" s="15"/>
    </row>
    <row r="24" spans="2:14" x14ac:dyDescent="0.25">
      <c r="B24" s="8">
        <v>2032</v>
      </c>
      <c r="C24">
        <v>75</v>
      </c>
      <c r="D24" s="9">
        <f t="shared" si="1"/>
        <v>92.128748729702266</v>
      </c>
      <c r="E24" s="10">
        <f t="shared" si="2"/>
        <v>92</v>
      </c>
      <c r="F24" s="9">
        <f t="shared" si="3"/>
        <v>123.72977183065937</v>
      </c>
      <c r="G24" s="5"/>
      <c r="H24" s="9">
        <f t="shared" si="4"/>
        <v>83.577894357941304</v>
      </c>
      <c r="I24" s="9">
        <f t="shared" si="0"/>
        <v>112.40297607603294</v>
      </c>
      <c r="J24" s="9">
        <f t="shared" si="5"/>
        <v>68.596270190059172</v>
      </c>
      <c r="K24" s="5"/>
      <c r="L24" s="12"/>
      <c r="M24" s="12"/>
      <c r="N24" s="15"/>
    </row>
    <row r="25" spans="2:14" x14ac:dyDescent="0.25">
      <c r="B25" s="8">
        <v>2033</v>
      </c>
      <c r="C25">
        <v>76</v>
      </c>
      <c r="D25" s="9">
        <f t="shared" si="1"/>
        <v>93.357132046098286</v>
      </c>
      <c r="E25" s="10">
        <f t="shared" si="2"/>
        <v>93</v>
      </c>
      <c r="F25" s="9">
        <f t="shared" si="3"/>
        <v>128.20152717127831</v>
      </c>
      <c r="G25" s="5"/>
      <c r="H25" s="9">
        <f t="shared" si="4"/>
        <v>84.692266282713845</v>
      </c>
      <c r="I25" s="9">
        <f t="shared" si="0"/>
        <v>116.7492244843062</v>
      </c>
      <c r="J25" s="9">
        <f t="shared" si="5"/>
        <v>69.510887125926629</v>
      </c>
      <c r="K25" s="5"/>
      <c r="L25" s="12"/>
      <c r="M25" s="12"/>
      <c r="N25" s="15"/>
    </row>
    <row r="26" spans="2:14" x14ac:dyDescent="0.25">
      <c r="B26" s="8">
        <v>2034</v>
      </c>
      <c r="C26">
        <v>77</v>
      </c>
      <c r="D26" s="9">
        <f t="shared" si="1"/>
        <v>94.58551536249432</v>
      </c>
      <c r="E26" s="10">
        <f t="shared" si="2"/>
        <v>95</v>
      </c>
      <c r="F26" s="9">
        <f t="shared" si="3"/>
        <v>134.23251299250779</v>
      </c>
      <c r="G26" s="5"/>
      <c r="H26" s="9">
        <f t="shared" si="4"/>
        <v>85.806638207486401</v>
      </c>
      <c r="I26" s="9">
        <f t="shared" si="0"/>
        <v>121.24253345294561</v>
      </c>
      <c r="J26" s="9">
        <f t="shared" si="5"/>
        <v>70.425504061794086</v>
      </c>
      <c r="K26" s="5"/>
      <c r="L26" s="12"/>
      <c r="M26" s="12"/>
      <c r="N26" s="15"/>
    </row>
    <row r="27" spans="2:14" x14ac:dyDescent="0.25">
      <c r="B27" s="8">
        <v>2035</v>
      </c>
      <c r="C27">
        <v>78</v>
      </c>
      <c r="D27" s="9">
        <f t="shared" si="1"/>
        <v>95.813898678890354</v>
      </c>
      <c r="E27" s="10">
        <f t="shared" si="2"/>
        <v>96</v>
      </c>
      <c r="F27" s="9">
        <f t="shared" si="3"/>
        <v>139.0366239838186</v>
      </c>
      <c r="G27" s="5"/>
      <c r="H27" s="9">
        <f t="shared" si="4"/>
        <v>86.921010132258942</v>
      </c>
      <c r="I27" s="9">
        <f t="shared" si="0"/>
        <v>125.88753960471431</v>
      </c>
      <c r="J27" s="9">
        <f t="shared" si="5"/>
        <v>71.340120997661543</v>
      </c>
      <c r="K27" s="5"/>
      <c r="L27" s="12"/>
      <c r="M27" s="12"/>
      <c r="N27" s="15"/>
    </row>
    <row r="28" spans="2:14" x14ac:dyDescent="0.25">
      <c r="B28" s="8">
        <v>2036</v>
      </c>
      <c r="C28">
        <v>79</v>
      </c>
      <c r="D28" s="9">
        <f t="shared" si="1"/>
        <v>97.042281995286388</v>
      </c>
      <c r="E28" s="10">
        <f t="shared" si="2"/>
        <v>97</v>
      </c>
      <c r="F28" s="9">
        <f t="shared" si="3"/>
        <v>143.99704520407462</v>
      </c>
      <c r="G28" s="5"/>
      <c r="H28" s="9">
        <f t="shared" si="4"/>
        <v>88.035382057031498</v>
      </c>
      <c r="I28" s="9">
        <f t="shared" si="0"/>
        <v>130.68901948066335</v>
      </c>
      <c r="J28" s="9">
        <f t="shared" si="5"/>
        <v>72.254737933529</v>
      </c>
      <c r="K28" s="5"/>
      <c r="L28" s="12"/>
      <c r="M28" s="12"/>
      <c r="N28" s="15"/>
    </row>
    <row r="29" spans="2:14" x14ac:dyDescent="0.25">
      <c r="B29" s="8">
        <v>2037</v>
      </c>
      <c r="C29">
        <v>81</v>
      </c>
      <c r="D29" s="9">
        <f t="shared" si="1"/>
        <v>99.499048628078441</v>
      </c>
      <c r="E29" s="10">
        <f t="shared" si="2"/>
        <v>99</v>
      </c>
      <c r="F29" s="9">
        <f t="shared" si="3"/>
        <v>150.64020785653062</v>
      </c>
      <c r="G29" s="5"/>
      <c r="H29" s="9">
        <f t="shared" si="4"/>
        <v>90.264125906576595</v>
      </c>
      <c r="I29" s="9">
        <f t="shared" si="0"/>
        <v>137.34754230863382</v>
      </c>
      <c r="J29" s="9">
        <f t="shared" si="5"/>
        <v>74.0839718052639</v>
      </c>
      <c r="K29" s="5"/>
      <c r="L29" s="12"/>
      <c r="M29" s="12"/>
      <c r="N29" s="15"/>
    </row>
    <row r="30" spans="2:14" x14ac:dyDescent="0.25">
      <c r="B30" s="8">
        <v>2038</v>
      </c>
      <c r="C30">
        <v>82</v>
      </c>
      <c r="D30" s="9">
        <f t="shared" si="1"/>
        <v>100.72743194447447</v>
      </c>
      <c r="E30" s="10">
        <f t="shared" si="2"/>
        <v>101</v>
      </c>
      <c r="F30" s="9">
        <f t="shared" si="3"/>
        <v>157.52553048835691</v>
      </c>
      <c r="G30" s="5"/>
      <c r="H30" s="9">
        <f t="shared" si="4"/>
        <v>91.378497831349151</v>
      </c>
      <c r="I30" s="9">
        <f t="shared" si="0"/>
        <v>142.51927075358859</v>
      </c>
      <c r="J30" s="9">
        <f t="shared" si="5"/>
        <v>74.998588741131385</v>
      </c>
      <c r="K30" s="5"/>
      <c r="L30" s="12"/>
      <c r="M30" s="12"/>
      <c r="N30" s="15"/>
    </row>
    <row r="31" spans="2:14" x14ac:dyDescent="0.25">
      <c r="B31" s="8">
        <v>2039</v>
      </c>
      <c r="C31">
        <v>83</v>
      </c>
      <c r="D31" s="9">
        <f t="shared" si="1"/>
        <v>101.95581526087051</v>
      </c>
      <c r="E31" s="10">
        <f t="shared" si="2"/>
        <v>102</v>
      </c>
      <c r="F31" s="9">
        <f t="shared" si="3"/>
        <v>163.06231893621501</v>
      </c>
      <c r="G31" s="5"/>
      <c r="H31" s="9">
        <f t="shared" si="4"/>
        <v>92.492869756121706</v>
      </c>
      <c r="I31" s="9">
        <f t="shared" si="0"/>
        <v>147.86374340684816</v>
      </c>
      <c r="J31" s="9">
        <f t="shared" si="5"/>
        <v>75.913205676998842</v>
      </c>
      <c r="K31" s="5"/>
      <c r="L31" s="12"/>
      <c r="M31" s="12"/>
      <c r="N31" s="15"/>
    </row>
    <row r="32" spans="2:14" x14ac:dyDescent="0.25">
      <c r="B32" s="8">
        <v>2040</v>
      </c>
      <c r="C32">
        <v>84</v>
      </c>
      <c r="D32" s="9">
        <f t="shared" si="1"/>
        <v>103.18419857726654</v>
      </c>
      <c r="E32" s="10">
        <f t="shared" si="2"/>
        <v>103</v>
      </c>
      <c r="F32" s="9">
        <f t="shared" si="3"/>
        <v>168.77749334991074</v>
      </c>
      <c r="G32" s="5"/>
      <c r="H32" s="9">
        <f t="shared" si="4"/>
        <v>93.607241680894262</v>
      </c>
      <c r="I32" s="9">
        <f t="shared" si="0"/>
        <v>153.38636514854969</v>
      </c>
      <c r="J32" s="9">
        <f t="shared" si="5"/>
        <v>76.827822612866285</v>
      </c>
      <c r="K32" s="5"/>
      <c r="L32" s="12"/>
      <c r="M32" s="12"/>
      <c r="N32" s="15"/>
    </row>
    <row r="33" spans="2:14" x14ac:dyDescent="0.25">
      <c r="B33" s="8">
        <v>2041</v>
      </c>
      <c r="C33">
        <v>85</v>
      </c>
      <c r="D33" s="9">
        <f t="shared" si="1"/>
        <v>104.41258189366256</v>
      </c>
      <c r="E33" s="10">
        <f t="shared" si="2"/>
        <v>104</v>
      </c>
      <c r="F33" s="9">
        <f t="shared" si="3"/>
        <v>174.67651253495615</v>
      </c>
      <c r="G33" s="5"/>
      <c r="H33" s="9">
        <f t="shared" si="4"/>
        <v>94.721613605666803</v>
      </c>
      <c r="I33" s="9">
        <f t="shared" si="0"/>
        <v>159.09270313770702</v>
      </c>
      <c r="J33" s="9">
        <f t="shared" si="5"/>
        <v>77.742439548733728</v>
      </c>
      <c r="K33" s="5"/>
      <c r="L33" s="12"/>
      <c r="M33" s="12"/>
      <c r="N33" s="15"/>
    </row>
    <row r="34" spans="2:14" x14ac:dyDescent="0.25">
      <c r="B34" s="8">
        <v>2042</v>
      </c>
      <c r="C34">
        <v>86</v>
      </c>
      <c r="D34" s="9">
        <f t="shared" si="1"/>
        <v>105.6409652100586</v>
      </c>
      <c r="E34" s="10">
        <f t="shared" si="2"/>
        <v>106</v>
      </c>
      <c r="F34" s="9">
        <f t="shared" si="3"/>
        <v>182.48656814349025</v>
      </c>
      <c r="G34" s="5"/>
      <c r="H34" s="9">
        <f t="shared" si="4"/>
        <v>95.835985530439359</v>
      </c>
      <c r="I34" s="9">
        <f t="shared" si="0"/>
        <v>164.98849154810441</v>
      </c>
      <c r="J34" s="9">
        <f t="shared" si="5"/>
        <v>78.657056484601199</v>
      </c>
      <c r="K34" s="5"/>
      <c r="L34" s="12"/>
      <c r="M34" s="12"/>
      <c r="N34" s="15"/>
    </row>
    <row r="35" spans="2:14" x14ac:dyDescent="0.25">
      <c r="B35" s="8">
        <v>2043</v>
      </c>
      <c r="C35">
        <v>87</v>
      </c>
      <c r="D35" s="9">
        <f t="shared" si="1"/>
        <v>106.86934852645463</v>
      </c>
      <c r="E35" s="10">
        <f t="shared" si="2"/>
        <v>107</v>
      </c>
      <c r="F35" s="9">
        <f t="shared" si="3"/>
        <v>188.81334302959709</v>
      </c>
      <c r="G35" s="5"/>
      <c r="H35" s="9">
        <f t="shared" si="4"/>
        <v>96.950357455211901</v>
      </c>
      <c r="I35" s="9">
        <f t="shared" si="0"/>
        <v>171.07963643956057</v>
      </c>
      <c r="J35" s="9">
        <f t="shared" si="5"/>
        <v>79.571673420468628</v>
      </c>
      <c r="K35" s="5"/>
      <c r="L35" s="12"/>
      <c r="M35" s="12"/>
      <c r="N35" s="15"/>
    </row>
    <row r="36" spans="2:14" x14ac:dyDescent="0.25">
      <c r="B36" s="8">
        <v>2044</v>
      </c>
      <c r="C36">
        <v>88</v>
      </c>
      <c r="D36" s="9">
        <f t="shared" si="1"/>
        <v>108.09773184285065</v>
      </c>
      <c r="E36" s="10">
        <f t="shared" si="2"/>
        <v>108</v>
      </c>
      <c r="F36" s="9">
        <f t="shared" si="3"/>
        <v>195.3424025549196</v>
      </c>
      <c r="G36" s="5"/>
      <c r="H36" s="9">
        <f t="shared" si="4"/>
        <v>98.064729379984442</v>
      </c>
      <c r="I36" s="9">
        <f t="shared" si="0"/>
        <v>177.37222076837196</v>
      </c>
      <c r="J36" s="9">
        <f t="shared" si="5"/>
        <v>80.486290356336085</v>
      </c>
      <c r="K36" s="5"/>
      <c r="L36" s="12"/>
      <c r="M36" s="12"/>
      <c r="N36" s="15"/>
    </row>
    <row r="37" spans="2:14" x14ac:dyDescent="0.25">
      <c r="B37" s="8">
        <v>2045</v>
      </c>
      <c r="C37">
        <v>89</v>
      </c>
      <c r="D37" s="9">
        <f t="shared" si="1"/>
        <v>109.32611515924668</v>
      </c>
      <c r="E37" s="10">
        <f t="shared" si="2"/>
        <v>109</v>
      </c>
      <c r="F37" s="9">
        <f t="shared" si="3"/>
        <v>202.07990671711471</v>
      </c>
      <c r="G37" s="5"/>
      <c r="H37" s="9">
        <f t="shared" si="4"/>
        <v>99.179101304756998</v>
      </c>
      <c r="I37" s="9">
        <f t="shared" si="0"/>
        <v>183.87250954084922</v>
      </c>
      <c r="J37" s="9">
        <f t="shared" si="5"/>
        <v>81.400907292203541</v>
      </c>
      <c r="K37" s="5"/>
      <c r="L37" s="12"/>
      <c r="M37" s="12"/>
      <c r="N37" s="15"/>
    </row>
    <row r="38" spans="2:14" x14ac:dyDescent="0.25">
      <c r="B38" s="13">
        <v>2046</v>
      </c>
      <c r="C38">
        <v>90</v>
      </c>
      <c r="D38" s="9">
        <f t="shared" si="1"/>
        <v>110.55449847564272</v>
      </c>
      <c r="E38" s="10">
        <f t="shared" si="2"/>
        <v>111</v>
      </c>
      <c r="F38" s="9">
        <f t="shared" si="3"/>
        <v>210.93248978660299</v>
      </c>
      <c r="G38" s="5"/>
      <c r="H38" s="9">
        <f t="shared" si="4"/>
        <v>100.29347322952955</v>
      </c>
      <c r="I38" s="9">
        <f t="shared" si="0"/>
        <v>190.58695511397011</v>
      </c>
      <c r="J38" s="9">
        <f t="shared" si="5"/>
        <v>82.315524228070998</v>
      </c>
      <c r="K38" s="5"/>
      <c r="L38" s="12"/>
      <c r="M38" s="12"/>
      <c r="N38" s="15"/>
    </row>
    <row r="39" spans="2:14" x14ac:dyDescent="0.25">
      <c r="B39" s="13">
        <v>2047</v>
      </c>
      <c r="C39">
        <v>92</v>
      </c>
      <c r="D39" s="9">
        <f t="shared" si="1"/>
        <v>113.01126510843478</v>
      </c>
      <c r="E39" s="10">
        <f t="shared" si="2"/>
        <v>113</v>
      </c>
      <c r="F39" s="9">
        <f t="shared" si="3"/>
        <v>220.10140206786747</v>
      </c>
      <c r="G39" s="5"/>
      <c r="H39" s="9">
        <f t="shared" si="4"/>
        <v>102.52221707907466</v>
      </c>
      <c r="I39" s="9">
        <f t="shared" si="0"/>
        <v>199.69277630274868</v>
      </c>
      <c r="J39" s="9">
        <f t="shared" si="5"/>
        <v>84.144758099805927</v>
      </c>
      <c r="K39" s="5"/>
      <c r="L39" s="12"/>
      <c r="M39" s="12"/>
      <c r="N39" s="15"/>
    </row>
    <row r="40" spans="2:14" x14ac:dyDescent="0.25">
      <c r="B40" s="13">
        <v>2048</v>
      </c>
      <c r="C40">
        <v>93</v>
      </c>
      <c r="D40" s="9">
        <f t="shared" si="1"/>
        <v>114.2396484248308</v>
      </c>
      <c r="E40" s="10">
        <f t="shared" si="2"/>
        <v>114</v>
      </c>
      <c r="F40" s="9">
        <f t="shared" si="3"/>
        <v>227.60043213832134</v>
      </c>
      <c r="G40" s="5"/>
      <c r="H40" s="9">
        <f t="shared" si="4"/>
        <v>103.63658900384721</v>
      </c>
      <c r="I40" s="9">
        <f t="shared" si="0"/>
        <v>206.90993370716865</v>
      </c>
      <c r="J40" s="9">
        <f t="shared" si="5"/>
        <v>85.059375035673355</v>
      </c>
      <c r="K40" s="5"/>
      <c r="L40" s="12"/>
      <c r="M40" s="12"/>
      <c r="N40" s="15"/>
    </row>
    <row r="41" spans="2:14" x14ac:dyDescent="0.25">
      <c r="B41" s="13">
        <v>2049</v>
      </c>
      <c r="C41">
        <v>94</v>
      </c>
      <c r="D41" s="9">
        <f t="shared" si="1"/>
        <v>115.46803174122684</v>
      </c>
      <c r="E41" s="10">
        <f t="shared" si="2"/>
        <v>115</v>
      </c>
      <c r="F41" s="9">
        <f t="shared" si="3"/>
        <v>235.33685033600554</v>
      </c>
      <c r="G41" s="5"/>
      <c r="H41" s="9">
        <f t="shared" si="4"/>
        <v>104.75096092861976</v>
      </c>
      <c r="I41" s="9">
        <f t="shared" si="0"/>
        <v>214.36314099662047</v>
      </c>
      <c r="J41" s="9">
        <f t="shared" si="5"/>
        <v>85.97399197154084</v>
      </c>
      <c r="K41" s="5"/>
      <c r="L41" s="12"/>
      <c r="M41" s="12"/>
      <c r="N41" s="12"/>
    </row>
    <row r="42" spans="2:14" x14ac:dyDescent="0.25">
      <c r="B42" s="13">
        <v>2050</v>
      </c>
      <c r="C42">
        <v>95</v>
      </c>
      <c r="D42" s="9">
        <f t="shared" si="1"/>
        <v>116.69641505762286</v>
      </c>
      <c r="E42" s="10">
        <f t="shared" si="2"/>
        <v>117</v>
      </c>
      <c r="F42" s="9">
        <f t="shared" si="3"/>
        <v>245.4154067525692</v>
      </c>
      <c r="G42" s="5"/>
      <c r="H42" s="9">
        <f t="shared" si="4"/>
        <v>105.8653328533923</v>
      </c>
      <c r="I42" s="9">
        <f t="shared" si="0"/>
        <v>222.05968994197778</v>
      </c>
      <c r="J42" s="9">
        <f t="shared" si="5"/>
        <v>86.888608907408283</v>
      </c>
      <c r="K42" s="5"/>
      <c r="L42" s="12"/>
      <c r="M42" s="12"/>
      <c r="N42" s="12"/>
    </row>
    <row r="43" spans="2:14" x14ac:dyDescent="0.25">
      <c r="B43" s="13">
        <v>2051</v>
      </c>
      <c r="C43">
        <v>96</v>
      </c>
      <c r="D43" s="9">
        <f t="shared" si="1"/>
        <v>117.92479837401889</v>
      </c>
      <c r="E43" s="10">
        <f t="shared" si="2"/>
        <v>118</v>
      </c>
      <c r="F43" s="9">
        <f t="shared" si="3"/>
        <v>253.70079868994233</v>
      </c>
      <c r="G43" s="5"/>
      <c r="H43" s="9">
        <f>D43*(1/1.10231)</f>
        <v>106.97970477816486</v>
      </c>
      <c r="I43" s="9">
        <f t="shared" si="0"/>
        <v>230.00708937148022</v>
      </c>
      <c r="J43" s="9">
        <f>I43/(1+$L$1)^(B43-$M$1)</f>
        <v>87.803225843275769</v>
      </c>
      <c r="K43" s="5"/>
      <c r="L43" s="12"/>
      <c r="M43" s="12"/>
      <c r="N43" s="12"/>
    </row>
    <row r="44" spans="2:14" x14ac:dyDescent="0.25">
      <c r="B44" s="13">
        <v>2052</v>
      </c>
      <c r="C44">
        <v>97</v>
      </c>
      <c r="D44" s="9">
        <f t="shared" si="1"/>
        <v>119.15318169041493</v>
      </c>
      <c r="E44" s="10">
        <f t="shared" si="2"/>
        <v>119</v>
      </c>
      <c r="F44" s="9">
        <f t="shared" si="3"/>
        <v>262.24707559496363</v>
      </c>
      <c r="G44" s="5"/>
      <c r="H44" s="9">
        <f>D44*(1/1.10231)</f>
        <v>108.09407670293741</v>
      </c>
      <c r="I44" s="9">
        <f t="shared" si="0"/>
        <v>238.21307146624392</v>
      </c>
      <c r="J44" s="9">
        <f>I44/(1+$L$1)^(B44-$M$1)</f>
        <v>88.717842779143211</v>
      </c>
      <c r="K44" s="5"/>
      <c r="L44" s="12"/>
      <c r="M44" s="12"/>
      <c r="N44" s="12"/>
    </row>
    <row r="45" spans="2:14" x14ac:dyDescent="0.25">
      <c r="B45" s="13">
        <v>2053</v>
      </c>
      <c r="C45">
        <v>98</v>
      </c>
      <c r="D45" s="9">
        <f t="shared" si="1"/>
        <v>120.38156500681094</v>
      </c>
      <c r="E45" s="10">
        <f t="shared" si="2"/>
        <v>120</v>
      </c>
      <c r="F45" s="9">
        <f t="shared" si="3"/>
        <v>271.06210334605481</v>
      </c>
      <c r="G45" s="5"/>
      <c r="H45" s="9">
        <f>D45*(1/1.10231)</f>
        <v>109.20844862770996</v>
      </c>
      <c r="I45" s="9">
        <f t="shared" si="0"/>
        <v>246.68559823488863</v>
      </c>
      <c r="J45" s="9">
        <f>I45/(1+$L$1)^(B45-$M$1)</f>
        <v>89.632459715010654</v>
      </c>
      <c r="K45" s="5"/>
      <c r="L45" s="12"/>
      <c r="M45" s="12"/>
      <c r="N45" s="12"/>
    </row>
    <row r="46" spans="2:14" x14ac:dyDescent="0.25">
      <c r="B46" s="13">
        <v>2054</v>
      </c>
      <c r="C46">
        <v>99</v>
      </c>
      <c r="D46" s="9">
        <f t="shared" si="1"/>
        <v>121.60994832320698</v>
      </c>
      <c r="E46" s="10">
        <f t="shared" si="2"/>
        <v>122</v>
      </c>
      <c r="F46" s="9">
        <f t="shared" si="3"/>
        <v>282.4693001952013</v>
      </c>
      <c r="G46" s="5"/>
      <c r="H46" s="9">
        <f>D46*(1/1.10231)</f>
        <v>110.3228205524825</v>
      </c>
      <c r="I46" s="9">
        <f t="shared" si="0"/>
        <v>255.43286817229921</v>
      </c>
      <c r="J46" s="9">
        <f>I46/(1+$L$1)^(B46-$M$1)</f>
        <v>90.547076650878111</v>
      </c>
      <c r="K46" s="5"/>
      <c r="L46" s="12"/>
      <c r="M46" s="12"/>
      <c r="N46" s="12"/>
    </row>
    <row r="47" spans="2:14" x14ac:dyDescent="0.25">
      <c r="B47" s="13"/>
      <c r="D47" s="9"/>
      <c r="E47" s="10"/>
      <c r="F47" s="9"/>
      <c r="G47" s="5"/>
      <c r="H47" s="9"/>
      <c r="I47" s="9"/>
      <c r="J47" s="9"/>
      <c r="K47" s="5"/>
      <c r="L47" s="12"/>
      <c r="M47" s="12"/>
      <c r="N47" s="12"/>
    </row>
    <row r="48" spans="2:14" x14ac:dyDescent="0.25">
      <c r="B48" s="13"/>
      <c r="D48" s="9"/>
      <c r="E48" s="10"/>
      <c r="F48" s="9"/>
      <c r="G48" s="5"/>
      <c r="H48" s="9"/>
      <c r="I48" s="9"/>
      <c r="J48" s="9"/>
      <c r="K48" s="5"/>
      <c r="L48" s="5"/>
      <c r="M48" s="5"/>
      <c r="N48" s="5"/>
    </row>
  </sheetData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 - Proposed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2021-10-15T07:00:00+00:00</OpenedDate>
    <SignificantOrder xmlns="dc463f71-b30c-4ab2-9473-d307f9d35888">false</SignificantOrder>
    <Date1 xmlns="dc463f71-b30c-4ab2-9473-d307f9d35888">2023-01-24T08:00:00+00:00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6661C86-EF7F-4663-B244-0D1168906DE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FE08598-29B4-4F1C-ADD6-8F3EC2CB34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F1047F-CBDF-4668-A1FE-14497D533BCA}"/>
</file>

<file path=customXml/itemProps4.xml><?xml version="1.0" encoding="utf-8"?>
<ds:datastoreItem xmlns:ds="http://schemas.openxmlformats.org/officeDocument/2006/customXml" ds:itemID="{90A9083C-9AA1-4005-831B-FBAD35D538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