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657E5C14-9D23-4D27-A628-D887F7C96B28}" xr6:coauthVersionLast="47" xr6:coauthVersionMax="47" xr10:uidLastSave="{00000000-0000-0000-0000-000000000000}"/>
  <bookViews>
    <workbookView xWindow="5205" yWindow="0" windowWidth="15375" windowHeight="7965" xr2:uid="{00000000-000D-0000-FFFF-FFFF00000000}"/>
  </bookViews>
  <sheets>
    <sheet name="Exhibit 1_CURRENT-year View" sheetId="1" r:id="rId1"/>
  </sheets>
  <externalReferences>
    <externalReference r:id="rId2"/>
  </externalReferences>
  <definedNames>
    <definedName name="DATA1">#REF!</definedName>
    <definedName name="DATA2">#REF!</definedName>
    <definedName name="DATA3">#REF!</definedName>
    <definedName name="DATA4">#REF!</definedName>
    <definedName name="DATA5">#REF!</definedName>
    <definedName name="FebruaryExpenses">#REF!</definedName>
    <definedName name="MarchExpenses">#REF!</definedName>
    <definedName name="other">'Exhibit 1_CURRENT-year View'!#REF!</definedName>
    <definedName name="_xlnm.Print_Area" localSheetId="0">'Exhibit 1_CURRENT-year View'!$B$1:$T$128</definedName>
    <definedName name="_xlnm.Print_Titles" localSheetId="0">'Exhibit 1_CURRENT-year View'!$1:$11</definedName>
    <definedName name="TEST0">#REF!</definedName>
    <definedName name="TESTHKEY">#REF!</definedName>
    <definedName name="TESTKEYS">#REF!</definedName>
    <definedName name="TESTVKEY">#REF!</definedName>
    <definedName name="w">#REF!</definedName>
    <definedName name="Z_017526D1_6BA3_42E1_A5D5_C079DC08F7DA_.wvu.PrintArea" localSheetId="0" hidden="1">'Exhibit 1_CURRENT-year View'!$C$10:$T$136</definedName>
    <definedName name="Z_2BE1FF03_1C5D_4F5A_A54D_5B3DBE143D23_.wvu.PrintArea" localSheetId="0" hidden="1">'Exhibit 1_CURRENT-year View'!$B$1:$T$117</definedName>
    <definedName name="Z_2BE1FF03_1C5D_4F5A_A54D_5B3DBE143D23_.wvu.PrintTitles" localSheetId="0" hidden="1">'Exhibit 1_CURRENT-year View'!$1:$11</definedName>
    <definedName name="Z_2BE1FF03_1C5D_4F5A_A54D_5B3DBE143D23_.wvu.Rows" localSheetId="0" hidden="1">'Exhibit 1_CURRENT-year View'!#REF!,'Exhibit 1_CURRENT-year View'!#REF!</definedName>
    <definedName name="Z_53D4FF36_BF79_4441_9626_50C84D809AD1_.wvu.PrintArea" localSheetId="0" hidden="1">'Exhibit 1_CURRENT-year View'!$B$1:$T$117</definedName>
    <definedName name="Z_53D4FF36_BF79_4441_9626_50C84D809AD1_.wvu.PrintTitles" localSheetId="0" hidden="1">'Exhibit 1_CURRENT-year View'!$1:$11</definedName>
    <definedName name="Z_53D4FF36_BF79_4441_9626_50C84D809AD1_.wvu.Rows" localSheetId="0" hidden="1">'Exhibit 1_CURRENT-year View'!#REF!,'Exhibit 1_CURRENT-year View'!#REF!,'Exhibit 1_CURRENT-year View'!#REF!</definedName>
    <definedName name="Z_BD9E2363_BAFF_4761_954C_06F45812FF19_.wvu.PrintArea" localSheetId="0" hidden="1">'Exhibit 1_CURRENT-year View'!$C$10:$T$136</definedName>
    <definedName name="Z_EAF685A7_14CF_497A_B8AC_88746CDFCAA5_.wvu.Cols" localSheetId="0" hidden="1">'Exhibit 1_CURRENT-year View'!#REF!,'Exhibit 1_CURRENT-year View'!#REF!</definedName>
    <definedName name="Z_EAF685A7_14CF_497A_B8AC_88746CDFCAA5_.wvu.PrintArea" localSheetId="0" hidden="1">'Exhibit 1_CURRENT-year View'!$B$1:$T$117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5" i="1" l="1"/>
  <c r="S33" i="1" s="1"/>
  <c r="R15" i="1"/>
  <c r="R33" i="1" s="1"/>
  <c r="T23" i="1"/>
  <c r="L15" i="1" l="1"/>
  <c r="L33" i="1" s="1"/>
  <c r="L101" i="1" s="1"/>
  <c r="L111" i="1" s="1"/>
  <c r="L65" i="1" s="1"/>
  <c r="T17" i="1" l="1"/>
  <c r="T18" i="1"/>
  <c r="T19" i="1"/>
  <c r="T20" i="1"/>
  <c r="T21" i="1"/>
  <c r="T22" i="1"/>
  <c r="T25" i="1"/>
  <c r="T27" i="1"/>
  <c r="T28" i="1"/>
  <c r="T36" i="1"/>
  <c r="T37" i="1"/>
  <c r="T39" i="1"/>
  <c r="T43" i="1"/>
  <c r="T13" i="1"/>
  <c r="Q17" i="1"/>
  <c r="Q18" i="1"/>
  <c r="Q20" i="1"/>
  <c r="Q21" i="1"/>
  <c r="Q22" i="1"/>
  <c r="Q23" i="1"/>
  <c r="Q24" i="1"/>
  <c r="Q25" i="1"/>
  <c r="Q26" i="1"/>
  <c r="Q27" i="1"/>
  <c r="Q28" i="1"/>
  <c r="Q29" i="1"/>
  <c r="Q31" i="1"/>
  <c r="Q36" i="1"/>
  <c r="Q37" i="1"/>
  <c r="Q38" i="1"/>
  <c r="Q39" i="1"/>
  <c r="Q43" i="1"/>
  <c r="Q44" i="1"/>
  <c r="Q49" i="1"/>
  <c r="Q50" i="1"/>
  <c r="Q56" i="1"/>
  <c r="Q57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91" i="1"/>
  <c r="Q92" i="1"/>
  <c r="Q93" i="1"/>
  <c r="Q94" i="1"/>
  <c r="Q95" i="1"/>
  <c r="Q96" i="1"/>
  <c r="Q97" i="1"/>
  <c r="Q106" i="1"/>
  <c r="Q13" i="1"/>
  <c r="O15" i="1"/>
  <c r="O33" i="1" s="1"/>
  <c r="R46" i="1"/>
  <c r="T33" i="1"/>
  <c r="P109" i="1"/>
  <c r="P99" i="1"/>
  <c r="P90" i="1"/>
  <c r="P60" i="1"/>
  <c r="P52" i="1"/>
  <c r="P46" i="1"/>
  <c r="P15" i="1"/>
  <c r="P33" i="1" s="1"/>
  <c r="S46" i="1"/>
  <c r="J16" i="1"/>
  <c r="J17" i="1"/>
  <c r="J18" i="1"/>
  <c r="J19" i="1"/>
  <c r="J20" i="1"/>
  <c r="J21" i="1"/>
  <c r="J22" i="1"/>
  <c r="J23" i="1"/>
  <c r="J24" i="1"/>
  <c r="J26" i="1"/>
  <c r="J27" i="1"/>
  <c r="J28" i="1"/>
  <c r="J29" i="1"/>
  <c r="J36" i="1"/>
  <c r="J37" i="1"/>
  <c r="J38" i="1"/>
  <c r="J39" i="1"/>
  <c r="J40" i="1"/>
  <c r="J41" i="1"/>
  <c r="J42" i="1"/>
  <c r="J43" i="1"/>
  <c r="J44" i="1"/>
  <c r="J49" i="1"/>
  <c r="J50" i="1"/>
  <c r="J55" i="1"/>
  <c r="J57" i="1"/>
  <c r="J58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93" i="1"/>
  <c r="J94" i="1"/>
  <c r="J95" i="1"/>
  <c r="J96" i="1"/>
  <c r="J97" i="1"/>
  <c r="J104" i="1"/>
  <c r="J105" i="1"/>
  <c r="J106" i="1"/>
  <c r="J107" i="1"/>
  <c r="J13" i="1"/>
  <c r="M16" i="1"/>
  <c r="M17" i="1"/>
  <c r="M18" i="1"/>
  <c r="M19" i="1"/>
  <c r="M20" i="1"/>
  <c r="M21" i="1"/>
  <c r="M22" i="1"/>
  <c r="M23" i="1"/>
  <c r="M24" i="1"/>
  <c r="M25" i="1"/>
  <c r="M27" i="1"/>
  <c r="M28" i="1"/>
  <c r="M36" i="1"/>
  <c r="M37" i="1"/>
  <c r="M39" i="1"/>
  <c r="M40" i="1"/>
  <c r="M41" i="1"/>
  <c r="M42" i="1"/>
  <c r="M43" i="1"/>
  <c r="M49" i="1"/>
  <c r="M50" i="1"/>
  <c r="M55" i="1"/>
  <c r="M57" i="1"/>
  <c r="M58" i="1"/>
  <c r="M62" i="1"/>
  <c r="M63" i="1"/>
  <c r="M64" i="1"/>
  <c r="M91" i="1"/>
  <c r="M110" i="1"/>
  <c r="M13" i="1"/>
  <c r="L112" i="1"/>
  <c r="K15" i="1"/>
  <c r="M15" i="1" s="1"/>
  <c r="P101" i="1" l="1"/>
  <c r="T46" i="1"/>
  <c r="T15" i="1"/>
  <c r="Q15" i="1"/>
  <c r="Q33" i="1"/>
  <c r="R101" i="1"/>
  <c r="R111" i="1" s="1"/>
  <c r="R65" i="1" s="1"/>
  <c r="S101" i="1"/>
  <c r="S111" i="1" s="1"/>
  <c r="P111" i="1"/>
  <c r="K33" i="1"/>
  <c r="M33" i="1" s="1"/>
  <c r="T101" i="1" l="1"/>
  <c r="P65" i="1"/>
  <c r="S65" i="1" l="1"/>
  <c r="T65" i="1" s="1"/>
  <c r="T111" i="1"/>
  <c r="H25" i="1"/>
  <c r="H15" i="1"/>
  <c r="J15" i="1" s="1"/>
  <c r="H33" i="1" l="1"/>
  <c r="J33" i="1" s="1"/>
  <c r="J25" i="1"/>
  <c r="H46" i="1" l="1"/>
  <c r="J46" i="1" s="1"/>
  <c r="O46" i="1"/>
  <c r="Q46" i="1" s="1"/>
  <c r="O99" i="1" l="1"/>
  <c r="Q99" i="1" s="1"/>
  <c r="K46" i="1" l="1"/>
  <c r="M46" i="1" s="1"/>
  <c r="O90" i="1" l="1"/>
  <c r="Q90" i="1" s="1"/>
  <c r="H109" i="1" l="1"/>
  <c r="J109" i="1" s="1"/>
  <c r="H60" i="1" l="1"/>
  <c r="J60" i="1" s="1"/>
  <c r="O109" i="1" l="1"/>
  <c r="Q109" i="1" s="1"/>
  <c r="H99" i="1"/>
  <c r="J99" i="1" s="1"/>
  <c r="H90" i="1"/>
  <c r="J90" i="1" s="1"/>
  <c r="K60" i="1"/>
  <c r="M60" i="1" s="1"/>
  <c r="O60" i="1"/>
  <c r="Q60" i="1" s="1"/>
  <c r="K52" i="1"/>
  <c r="M52" i="1" s="1"/>
  <c r="O52" i="1"/>
  <c r="Q52" i="1" s="1"/>
  <c r="H52" i="1"/>
  <c r="J52" i="1" s="1"/>
  <c r="C10" i="1"/>
  <c r="K101" i="1" l="1"/>
  <c r="M101" i="1" s="1"/>
  <c r="H101" i="1"/>
  <c r="J101" i="1" s="1"/>
  <c r="K111" i="1" l="1"/>
  <c r="H111" i="1"/>
  <c r="J111" i="1" s="1"/>
  <c r="O101" i="1"/>
  <c r="O111" i="1" l="1"/>
  <c r="Q111" i="1" s="1"/>
  <c r="Q101" i="1"/>
  <c r="M111" i="1"/>
  <c r="K65" i="1"/>
  <c r="M65" i="1" s="1"/>
  <c r="K112" i="1"/>
  <c r="M112" i="1" s="1"/>
  <c r="H65" i="1"/>
  <c r="J65" i="1" s="1"/>
  <c r="O65" i="1" l="1"/>
  <c r="Q6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Lance Rottger</author>
  </authors>
  <commentList>
    <comment ref="H3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3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3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3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R3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S3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4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4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47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47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R4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S47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5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53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53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53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61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61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61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6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91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91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91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100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100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100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110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110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110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</commentList>
</comments>
</file>

<file path=xl/sharedStrings.xml><?xml version="1.0" encoding="utf-8"?>
<sst xmlns="http://schemas.openxmlformats.org/spreadsheetml/2006/main" count="105" uniqueCount="99">
  <si>
    <t>Electric</t>
  </si>
  <si>
    <t>Natural Gas</t>
  </si>
  <si>
    <t>Residential Energy Management</t>
  </si>
  <si>
    <t xml:space="preserve">Low Income Weatherization </t>
  </si>
  <si>
    <t>Single Family Existing</t>
  </si>
  <si>
    <t>Space heat</t>
  </si>
  <si>
    <t>Water heat</t>
  </si>
  <si>
    <t>Home Appliances</t>
  </si>
  <si>
    <t>`</t>
  </si>
  <si>
    <t xml:space="preserve">Single Family New Construction </t>
  </si>
  <si>
    <t>Multi Family Retrofit</t>
  </si>
  <si>
    <t>Multi Family New Construction</t>
  </si>
  <si>
    <t>Total Residential Programs</t>
  </si>
  <si>
    <t>Business Energy Management</t>
  </si>
  <si>
    <t>Commercial Industrial Retrofit</t>
  </si>
  <si>
    <t>Commercial Industrial New Construction</t>
  </si>
  <si>
    <t>Commercial Strategic Energy Management</t>
  </si>
  <si>
    <t xml:space="preserve">Large Power User - Self Directed Program 449 </t>
  </si>
  <si>
    <t xml:space="preserve">Large Power User - Self Directed Non 449 </t>
  </si>
  <si>
    <t xml:space="preserve">Energy Efficient Technology Evaluation </t>
  </si>
  <si>
    <t>Commercial Rebates</t>
  </si>
  <si>
    <t>Total Business Programs</t>
  </si>
  <si>
    <t>Pilots</t>
  </si>
  <si>
    <t xml:space="preserve">Residential Pilots - Individual Energy Reports </t>
  </si>
  <si>
    <t xml:space="preserve">Business Pilots - Individual Energy Reports </t>
  </si>
  <si>
    <t>Total Pilots</t>
  </si>
  <si>
    <t>Regional Efficiency Programs</t>
  </si>
  <si>
    <r>
      <t>NW Energy Efficiency Alliance</t>
    </r>
    <r>
      <rPr>
        <vertAlign val="superscript"/>
        <sz val="9"/>
        <rFont val="Tahoma"/>
        <family val="2"/>
      </rPr>
      <t/>
    </r>
  </si>
  <si>
    <t xml:space="preserve">NW Gas Market Transformation Collaborative </t>
  </si>
  <si>
    <t>Electric Generation, Transmission and Distribution</t>
  </si>
  <si>
    <t>Targeted DSM</t>
  </si>
  <si>
    <t>Total Regional Programs</t>
  </si>
  <si>
    <r>
      <t>&lt;Grand Totals from bottom of page 2--</t>
    </r>
    <r>
      <rPr>
        <b/>
        <sz val="11"/>
        <color rgb="FFFF0000"/>
        <rFont val="Tahoma"/>
        <family val="2"/>
      </rPr>
      <t>for reference only</t>
    </r>
    <r>
      <rPr>
        <b/>
        <sz val="11"/>
        <color theme="1"/>
        <rFont val="Tahoma"/>
        <family val="2"/>
      </rPr>
      <t>.  These are NOT sub-totals from the above sectors.&gt;</t>
    </r>
  </si>
  <si>
    <t xml:space="preserve">GRAND TOTAL CUSTOMER SOLUTIONS </t>
  </si>
  <si>
    <t>Total aMW Savings</t>
  </si>
  <si>
    <t>Energy Efficiency Portfolio Support</t>
  </si>
  <si>
    <t>Data and Systems Services</t>
  </si>
  <si>
    <t>Programs Support</t>
  </si>
  <si>
    <t>Automated Benchmarking System</t>
  </si>
  <si>
    <t>Energy Efficient Communities</t>
  </si>
  <si>
    <t>Events</t>
  </si>
  <si>
    <t>Total Portfolio Support</t>
  </si>
  <si>
    <t>Energy Efficiency Research &amp; Compliance</t>
  </si>
  <si>
    <t>Conservation Supply Curves</t>
  </si>
  <si>
    <t xml:space="preserve">Strategic Planning </t>
  </si>
  <si>
    <t>Market Research</t>
  </si>
  <si>
    <t xml:space="preserve">Program Evaluation </t>
  </si>
  <si>
    <t>Biennial Electric Conservation Acquisition Review</t>
  </si>
  <si>
    <t xml:space="preserve">Total Research &amp; Compliance </t>
  </si>
  <si>
    <t>SUBTOTAL CUSTOMER SOLUTIONS - ENERGY EFFICIENCY</t>
  </si>
  <si>
    <t xml:space="preserve">Net Metering </t>
  </si>
  <si>
    <t>Demand Response Admin</t>
  </si>
  <si>
    <t>Total Other Programs</t>
  </si>
  <si>
    <t>Footnotes</t>
  </si>
  <si>
    <t>Other Electric programs are separated because they are not included in cost effectiveness calculations.</t>
  </si>
  <si>
    <t>Non-Schedule 120 Funding</t>
  </si>
  <si>
    <t>G&amp;E Shareholder</t>
  </si>
  <si>
    <t>LIW Macquarie SH</t>
  </si>
  <si>
    <t>MSFT Add'l LIW Expenditures</t>
  </si>
  <si>
    <t>Smart Thermostats</t>
  </si>
  <si>
    <t>Residential lighting</t>
  </si>
  <si>
    <t>Weatherization</t>
  </si>
  <si>
    <t>Midstream HVAC and Water Heat</t>
  </si>
  <si>
    <t>Rebates Processing</t>
  </si>
  <si>
    <t>Verification Team</t>
  </si>
  <si>
    <t xml:space="preserve">Trade Ally Memberships </t>
  </si>
  <si>
    <t>Trade Ally Network (revenue + cost)</t>
  </si>
  <si>
    <t>Energy Advisors</t>
  </si>
  <si>
    <t>Market Integration</t>
  </si>
  <si>
    <t>Demand Response Pilot</t>
  </si>
  <si>
    <t>Moderate Income Residences</t>
  </si>
  <si>
    <t>214&amp;217</t>
  </si>
  <si>
    <t>Digital Experience</t>
  </si>
  <si>
    <t>Customer Digital Experience</t>
  </si>
  <si>
    <t>Cutomer Awareness Tools</t>
  </si>
  <si>
    <t>PSE Marketplace</t>
  </si>
  <si>
    <t>Regional Matching Incentives</t>
  </si>
  <si>
    <t>249A</t>
  </si>
  <si>
    <r>
      <t>Other Programs</t>
    </r>
    <r>
      <rPr>
        <b/>
        <vertAlign val="superscript"/>
        <sz val="10"/>
        <color theme="0"/>
        <rFont val="Tahoma"/>
        <family val="2"/>
      </rPr>
      <t>2</t>
    </r>
  </si>
  <si>
    <r>
      <t>MFNC Correction</t>
    </r>
    <r>
      <rPr>
        <i/>
        <vertAlign val="superscript"/>
        <sz val="10"/>
        <color theme="1"/>
        <rFont val="Tahoma"/>
        <family val="2"/>
      </rPr>
      <t>1</t>
    </r>
  </si>
  <si>
    <r>
      <t>CNC Correction</t>
    </r>
    <r>
      <rPr>
        <i/>
        <vertAlign val="superscript"/>
        <sz val="10"/>
        <color theme="1"/>
        <rFont val="Tahoma"/>
        <family val="2"/>
      </rPr>
      <t>1</t>
    </r>
  </si>
  <si>
    <r>
      <t>SBDI Correction</t>
    </r>
    <r>
      <rPr>
        <i/>
        <vertAlign val="superscript"/>
        <sz val="10"/>
        <color theme="1"/>
        <rFont val="Tahoma"/>
        <family val="2"/>
      </rPr>
      <t>1</t>
    </r>
  </si>
  <si>
    <t>2022-2023</t>
  </si>
  <si>
    <t xml:space="preserve">          2022-2023</t>
  </si>
  <si>
    <t>BIENNIAL ELECTRIC &amp; GAS RIDER CONSERVATION EXPENDITURES &amp; SAVINGS</t>
  </si>
  <si>
    <t>2023 MWh Svgs.</t>
  </si>
  <si>
    <t>2023 $ Spent</t>
  </si>
  <si>
    <t>2022 $ Spent</t>
  </si>
  <si>
    <t>Schedule</t>
  </si>
  <si>
    <t xml:space="preserve">   Program</t>
  </si>
  <si>
    <t>Total $ Spent</t>
  </si>
  <si>
    <t>Total MWh Svgs.</t>
  </si>
  <si>
    <t>Showerheads</t>
  </si>
  <si>
    <t>2023 adjustment for incorrect natural gas vs electric splits applied to fuel specific items</t>
  </si>
  <si>
    <t>2023 Therms Svgs.</t>
  </si>
  <si>
    <t>Total Thems Svgs.</t>
  </si>
  <si>
    <t>2022 Therms Svgs.</t>
  </si>
  <si>
    <t>2022 MWh Svgs.</t>
  </si>
  <si>
    <r>
      <t>Home Energy Reports</t>
    </r>
    <r>
      <rPr>
        <i/>
        <sz val="10"/>
        <color theme="7" tint="0.59999389629810485"/>
        <rFont val="Tahoma"/>
        <family val="2"/>
      </rPr>
      <t xml:space="preserve"> </t>
    </r>
    <r>
      <rPr>
        <i/>
        <sz val="8"/>
        <color theme="7" tint="-0.249977111117893"/>
        <rFont val="Tahoma"/>
        <family val="2"/>
      </rPr>
      <t>(adjusted for eval.)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</si>
</sst>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#\ \ &quot;Therms&quot;"/>
    <numFmt numFmtId="167" formatCode="#,##0.0"/>
    <numFmt numFmtId="168" formatCode="#,##0\ &quot;MWh&quot;"/>
    <numFmt numFmtId="169" formatCode="0.0%"/>
    <numFmt numFmtId="170" formatCode="###.0\ &quot;aMW&quot;"/>
    <numFmt numFmtId="171" formatCode="#,##0.000"/>
  </numFmts>
  <fonts count="42" x14ac:knownFonts="1">
    <font>
      <sz val="10"/>
      <name val="Arial"/>
    </font>
    <font>
      <sz val="10"/>
      <color theme="1"/>
      <name val="Tahoma"/>
      <family val="2"/>
    </font>
    <font>
      <sz val="10"/>
      <name val="Arial"/>
      <family val="2"/>
    </font>
    <font>
      <b/>
      <sz val="12"/>
      <color theme="1"/>
      <name val="Tahoma"/>
      <family val="2"/>
    </font>
    <font>
      <sz val="10"/>
      <name val="Tahoma"/>
      <family val="2"/>
    </font>
    <font>
      <b/>
      <sz val="26"/>
      <color rgb="FF008080"/>
      <name val="Arial"/>
      <family val="2"/>
    </font>
    <font>
      <b/>
      <sz val="12"/>
      <name val="Tahoma"/>
      <family val="2"/>
    </font>
    <font>
      <b/>
      <sz val="10"/>
      <color theme="1"/>
      <name val="Tahoma"/>
      <family val="2"/>
    </font>
    <font>
      <b/>
      <i/>
      <sz val="10"/>
      <color theme="1"/>
      <name val="Tahoma"/>
      <family val="2"/>
    </font>
    <font>
      <b/>
      <sz val="13"/>
      <color theme="1"/>
      <name val="Tahoma"/>
      <family val="2"/>
    </font>
    <font>
      <sz val="8"/>
      <color theme="1"/>
      <name val="Tahoma"/>
      <family val="2"/>
    </font>
    <font>
      <b/>
      <sz val="10"/>
      <name val="Tahoma"/>
      <family val="2"/>
    </font>
    <font>
      <b/>
      <sz val="8"/>
      <color theme="1"/>
      <name val="Tahoma"/>
      <family val="2"/>
    </font>
    <font>
      <b/>
      <sz val="10"/>
      <color theme="0"/>
      <name val="Tahoma"/>
      <family val="2"/>
    </font>
    <font>
      <sz val="8"/>
      <color rgb="FF0070C0"/>
      <name val="Tahoma"/>
      <family val="2"/>
    </font>
    <font>
      <sz val="10"/>
      <color rgb="FF0070C0"/>
      <name val="Tahoma"/>
      <family val="2"/>
    </font>
    <font>
      <i/>
      <sz val="10"/>
      <color rgb="FF0070C0"/>
      <name val="Tahoma"/>
      <family val="2"/>
    </font>
    <font>
      <sz val="8"/>
      <color rgb="FF0070C0"/>
      <name val="Times New Roman"/>
      <family val="1"/>
    </font>
    <font>
      <i/>
      <sz val="10"/>
      <color theme="1"/>
      <name val="Tahoma"/>
      <family val="2"/>
    </font>
    <font>
      <sz val="8"/>
      <color theme="1"/>
      <name val="Times New Roman"/>
      <family val="1"/>
    </font>
    <font>
      <sz val="8"/>
      <name val="Times New Roman"/>
      <family val="1"/>
    </font>
    <font>
      <sz val="8"/>
      <color theme="0"/>
      <name val="Tahoma"/>
      <family val="2"/>
    </font>
    <font>
      <sz val="10"/>
      <color theme="0"/>
      <name val="Tahoma"/>
      <family val="2"/>
    </font>
    <font>
      <b/>
      <i/>
      <sz val="10"/>
      <name val="Tahoma"/>
      <family val="2"/>
    </font>
    <font>
      <vertAlign val="superscript"/>
      <sz val="9"/>
      <name val="Tahoma"/>
      <family val="2"/>
    </font>
    <font>
      <i/>
      <sz val="10"/>
      <name val="Tahoma"/>
      <family val="2"/>
    </font>
    <font>
      <i/>
      <sz val="10"/>
      <color theme="0"/>
      <name val="Tahoma"/>
      <family val="2"/>
    </font>
    <font>
      <b/>
      <sz val="11"/>
      <color theme="1"/>
      <name val="Tahoma"/>
      <family val="2"/>
    </font>
    <font>
      <b/>
      <sz val="11"/>
      <color rgb="FFFF0000"/>
      <name val="Tahoma"/>
      <family val="2"/>
    </font>
    <font>
      <sz val="11"/>
      <name val="Tahoma"/>
      <family val="2"/>
    </font>
    <font>
      <sz val="11"/>
      <color theme="1"/>
      <name val="Tahoma"/>
      <family val="2"/>
    </font>
    <font>
      <i/>
      <sz val="10"/>
      <color rgb="FFB4ABE7"/>
      <name val="Tahoma"/>
      <family val="2"/>
    </font>
    <font>
      <i/>
      <sz val="10"/>
      <color indexed="10"/>
      <name val="Tahoma"/>
      <family val="2"/>
    </font>
    <font>
      <b/>
      <vertAlign val="superscript"/>
      <sz val="10"/>
      <color theme="0"/>
      <name val="Tahoma"/>
      <family val="2"/>
    </font>
    <font>
      <b/>
      <i/>
      <sz val="10"/>
      <color theme="0"/>
      <name val="Tahoma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Tahoma"/>
      <family val="2"/>
    </font>
    <font>
      <i/>
      <vertAlign val="superscript"/>
      <sz val="10"/>
      <color theme="1"/>
      <name val="Tahoma"/>
      <family val="2"/>
    </font>
    <font>
      <i/>
      <sz val="10"/>
      <color theme="7" tint="0.59999389629810485"/>
      <name val="Tahoma"/>
      <family val="2"/>
    </font>
    <font>
      <i/>
      <sz val="8"/>
      <color theme="7" tint="-0.249977111117893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06DE8"/>
        <bgColor indexed="64"/>
      </patternFill>
    </fill>
    <fill>
      <patternFill patternType="solid">
        <fgColor rgb="FFFD6035"/>
        <bgColor indexed="64"/>
      </patternFill>
    </fill>
    <fill>
      <patternFill patternType="solid">
        <fgColor rgb="FFFFE811"/>
        <bgColor indexed="64"/>
      </patternFill>
    </fill>
    <fill>
      <patternFill patternType="solid">
        <fgColor rgb="FFABC7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A71"/>
        <bgColor indexed="64"/>
      </patternFill>
    </fill>
    <fill>
      <patternFill patternType="solid">
        <fgColor rgb="FFC1B071"/>
        <bgColor indexed="64"/>
      </patternFill>
    </fill>
    <fill>
      <patternFill patternType="solid">
        <fgColor rgb="FFB2541A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6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3" fillId="2" borderId="0" xfId="1" applyNumberFormat="1" applyFont="1" applyFill="1" applyAlignment="1">
      <alignment horizontal="centerContinuous"/>
    </xf>
    <xf numFmtId="164" fontId="1" fillId="2" borderId="0" xfId="0" applyNumberFormat="1" applyFont="1" applyFill="1"/>
    <xf numFmtId="0" fontId="4" fillId="2" borderId="0" xfId="0" applyFont="1" applyFill="1"/>
    <xf numFmtId="9" fontId="1" fillId="2" borderId="0" xfId="3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Continuous"/>
    </xf>
    <xf numFmtId="0" fontId="3" fillId="2" borderId="0" xfId="0" applyFont="1" applyFill="1"/>
    <xf numFmtId="0" fontId="3" fillId="2" borderId="0" xfId="2" applyNumberFormat="1" applyFont="1" applyFill="1" applyAlignment="1">
      <alignment horizontal="centerContinuous"/>
    </xf>
    <xf numFmtId="0" fontId="3" fillId="2" borderId="0" xfId="1" applyNumberFormat="1" applyFont="1" applyFill="1" applyBorder="1" applyAlignment="1">
      <alignment horizontal="centerContinuous"/>
    </xf>
    <xf numFmtId="0" fontId="6" fillId="2" borderId="0" xfId="0" applyFont="1" applyFill="1"/>
    <xf numFmtId="44" fontId="3" fillId="2" borderId="0" xfId="2" applyFont="1" applyFill="1" applyAlignment="1">
      <alignment horizontal="centerContinuous"/>
    </xf>
    <xf numFmtId="0" fontId="3" fillId="2" borderId="0" xfId="0" applyFont="1" applyFill="1" applyAlignment="1">
      <alignment horizontal="center" vertical="center"/>
    </xf>
    <xf numFmtId="9" fontId="7" fillId="3" borderId="1" xfId="3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4" fontId="7" fillId="2" borderId="4" xfId="2" applyNumberFormat="1" applyFont="1" applyFill="1" applyBorder="1" applyAlignment="1">
      <alignment horizontal="center" vertical="center" wrapText="1"/>
    </xf>
    <xf numFmtId="164" fontId="7" fillId="2" borderId="5" xfId="2" applyNumberFormat="1" applyFont="1" applyFill="1" applyBorder="1" applyAlignment="1">
      <alignment horizontal="center" vertical="center" wrapText="1"/>
    </xf>
    <xf numFmtId="165" fontId="7" fillId="2" borderId="6" xfId="1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/>
    </xf>
    <xf numFmtId="0" fontId="13" fillId="4" borderId="11" xfId="0" applyFont="1" applyFill="1" applyBorder="1" applyAlignment="1">
      <alignment horizontal="center"/>
    </xf>
    <xf numFmtId="0" fontId="13" fillId="4" borderId="0" xfId="0" applyFont="1" applyFill="1" applyAlignment="1">
      <alignment horizontal="center"/>
    </xf>
    <xf numFmtId="0" fontId="13" fillId="4" borderId="12" xfId="0" applyFont="1" applyFill="1" applyBorder="1" applyAlignment="1">
      <alignment horizontal="left"/>
    </xf>
    <xf numFmtId="164" fontId="13" fillId="4" borderId="11" xfId="2" applyNumberFormat="1" applyFont="1" applyFill="1" applyBorder="1" applyAlignment="1">
      <alignment horizontal="center" wrapText="1"/>
    </xf>
    <xf numFmtId="165" fontId="13" fillId="4" borderId="0" xfId="1" applyNumberFormat="1" applyFont="1" applyFill="1" applyBorder="1" applyAlignment="1">
      <alignment horizontal="center" wrapText="1"/>
    </xf>
    <xf numFmtId="165" fontId="13" fillId="4" borderId="13" xfId="1" applyNumberFormat="1" applyFont="1" applyFill="1" applyBorder="1" applyAlignment="1">
      <alignment horizontal="center" wrapText="1"/>
    </xf>
    <xf numFmtId="0" fontId="13" fillId="4" borderId="13" xfId="0" applyFont="1" applyFill="1" applyBorder="1"/>
    <xf numFmtId="165" fontId="13" fillId="4" borderId="12" xfId="1" applyNumberFormat="1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/>
    </xf>
    <xf numFmtId="0" fontId="1" fillId="2" borderId="12" xfId="2" applyNumberFormat="1" applyFont="1" applyFill="1" applyBorder="1" applyAlignment="1"/>
    <xf numFmtId="164" fontId="1" fillId="2" borderId="0" xfId="2" applyNumberFormat="1" applyFont="1" applyFill="1" applyBorder="1" applyAlignment="1">
      <alignment horizontal="center"/>
    </xf>
    <xf numFmtId="0" fontId="1" fillId="2" borderId="12" xfId="0" applyFont="1" applyFill="1" applyBorder="1"/>
    <xf numFmtId="164" fontId="1" fillId="0" borderId="11" xfId="2" applyNumberFormat="1" applyFont="1" applyFill="1" applyBorder="1"/>
    <xf numFmtId="3" fontId="1" fillId="0" borderId="0" xfId="2" applyNumberFormat="1" applyFont="1" applyFill="1" applyBorder="1" applyAlignment="1">
      <alignment horizontal="right"/>
    </xf>
    <xf numFmtId="164" fontId="1" fillId="2" borderId="13" xfId="2" applyNumberFormat="1" applyFont="1" applyFill="1" applyBorder="1" applyAlignment="1">
      <alignment horizontal="right"/>
    </xf>
    <xf numFmtId="3" fontId="1" fillId="2" borderId="12" xfId="1" applyNumberFormat="1" applyFont="1" applyFill="1" applyBorder="1" applyAlignment="1">
      <alignment horizontal="right"/>
    </xf>
    <xf numFmtId="165" fontId="1" fillId="2" borderId="12" xfId="1" applyNumberFormat="1" applyFont="1" applyFill="1" applyBorder="1" applyAlignment="1">
      <alignment horizontal="right"/>
    </xf>
    <xf numFmtId="0" fontId="1" fillId="2" borderId="12" xfId="0" applyFont="1" applyFill="1" applyBorder="1" applyAlignment="1">
      <alignment horizontal="left"/>
    </xf>
    <xf numFmtId="164" fontId="7" fillId="0" borderId="11" xfId="2" applyNumberFormat="1" applyFont="1" applyFill="1" applyBorder="1"/>
    <xf numFmtId="3" fontId="7" fillId="0" borderId="0" xfId="2" applyNumberFormat="1" applyFont="1" applyFill="1" applyBorder="1" applyAlignment="1">
      <alignment horizontal="right"/>
    </xf>
    <xf numFmtId="3" fontId="7" fillId="2" borderId="12" xfId="1" applyNumberFormat="1" applyFont="1" applyFill="1" applyBorder="1" applyAlignment="1">
      <alignment horizontal="right"/>
    </xf>
    <xf numFmtId="165" fontId="7" fillId="2" borderId="12" xfId="1" applyNumberFormat="1" applyFont="1" applyFill="1" applyBorder="1" applyAlignment="1">
      <alignment horizontal="right"/>
    </xf>
    <xf numFmtId="0" fontId="14" fillId="2" borderId="0" xfId="0" applyFont="1" applyFill="1" applyAlignment="1">
      <alignment horizontal="center"/>
    </xf>
    <xf numFmtId="0" fontId="15" fillId="2" borderId="11" xfId="0" applyFont="1" applyFill="1" applyBorder="1" applyAlignment="1">
      <alignment horizontal="center"/>
    </xf>
    <xf numFmtId="164" fontId="15" fillId="2" borderId="0" xfId="2" applyNumberFormat="1" applyFont="1" applyFill="1" applyBorder="1" applyAlignment="1">
      <alignment horizontal="center"/>
    </xf>
    <xf numFmtId="0" fontId="16" fillId="2" borderId="12" xfId="0" applyFont="1" applyFill="1" applyBorder="1"/>
    <xf numFmtId="0" fontId="15" fillId="2" borderId="12" xfId="0" applyFont="1" applyFill="1" applyBorder="1"/>
    <xf numFmtId="165" fontId="16" fillId="2" borderId="12" xfId="1" applyNumberFormat="1" applyFont="1" applyFill="1" applyBorder="1" applyAlignment="1">
      <alignment horizontal="right"/>
    </xf>
    <xf numFmtId="0" fontId="15" fillId="2" borderId="0" xfId="0" applyFont="1" applyFill="1"/>
    <xf numFmtId="164" fontId="17" fillId="2" borderId="0" xfId="2" applyNumberFormat="1" applyFont="1" applyFill="1" applyBorder="1" applyAlignment="1">
      <alignment horizontal="center"/>
    </xf>
    <xf numFmtId="164" fontId="15" fillId="0" borderId="11" xfId="2" applyNumberFormat="1" applyFont="1" applyFill="1" applyBorder="1"/>
    <xf numFmtId="3" fontId="15" fillId="0" borderId="0" xfId="2" applyNumberFormat="1" applyFont="1" applyFill="1" applyBorder="1" applyAlignment="1">
      <alignment horizontal="right"/>
    </xf>
    <xf numFmtId="0" fontId="17" fillId="2" borderId="0" xfId="0" applyFont="1" applyFill="1"/>
    <xf numFmtId="0" fontId="10" fillId="2" borderId="1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0" xfId="0" applyFont="1"/>
    <xf numFmtId="0" fontId="1" fillId="0" borderId="12" xfId="0" applyFont="1" applyBorder="1"/>
    <xf numFmtId="164" fontId="18" fillId="0" borderId="11" xfId="2" applyNumberFormat="1" applyFont="1" applyFill="1" applyBorder="1"/>
    <xf numFmtId="3" fontId="1" fillId="0" borderId="12" xfId="1" applyNumberFormat="1" applyFont="1" applyFill="1" applyBorder="1" applyAlignment="1">
      <alignment horizontal="right"/>
    </xf>
    <xf numFmtId="0" fontId="19" fillId="2" borderId="0" xfId="0" applyFont="1" applyFill="1"/>
    <xf numFmtId="0" fontId="20" fillId="2" borderId="0" xfId="0" applyFont="1" applyFill="1"/>
    <xf numFmtId="0" fontId="18" fillId="2" borderId="12" xfId="0" applyFont="1" applyFill="1" applyBorder="1"/>
    <xf numFmtId="0" fontId="18" fillId="0" borderId="12" xfId="0" applyFont="1" applyBorder="1"/>
    <xf numFmtId="165" fontId="1" fillId="2" borderId="0" xfId="0" applyNumberFormat="1" applyFont="1" applyFill="1"/>
    <xf numFmtId="0" fontId="1" fillId="0" borderId="0" xfId="0" applyFont="1" applyAlignment="1">
      <alignment horizontal="left"/>
    </xf>
    <xf numFmtId="0" fontId="18" fillId="0" borderId="0" xfId="0" applyFont="1"/>
    <xf numFmtId="164" fontId="1" fillId="0" borderId="0" xfId="2" applyNumberFormat="1" applyFont="1" applyFill="1" applyBorder="1" applyAlignment="1">
      <alignment horizontal="center"/>
    </xf>
    <xf numFmtId="164" fontId="1" fillId="2" borderId="11" xfId="2" applyNumberFormat="1" applyFont="1" applyFill="1" applyBorder="1"/>
    <xf numFmtId="3" fontId="18" fillId="2" borderId="12" xfId="1" applyNumberFormat="1" applyFont="1" applyFill="1" applyBorder="1" applyAlignment="1">
      <alignment horizontal="right"/>
    </xf>
    <xf numFmtId="164" fontId="18" fillId="2" borderId="11" xfId="2" applyNumberFormat="1" applyFont="1" applyFill="1" applyBorder="1"/>
    <xf numFmtId="3" fontId="1" fillId="2" borderId="0" xfId="2" applyNumberFormat="1" applyFont="1" applyFill="1" applyBorder="1" applyAlignment="1">
      <alignment horizontal="right"/>
    </xf>
    <xf numFmtId="0" fontId="7" fillId="2" borderId="12" xfId="0" applyFont="1" applyFill="1" applyBorder="1" applyAlignment="1">
      <alignment horizontal="right"/>
    </xf>
    <xf numFmtId="164" fontId="7" fillId="2" borderId="11" xfId="2" applyNumberFormat="1" applyFont="1" applyFill="1" applyBorder="1"/>
    <xf numFmtId="168" fontId="7" fillId="2" borderId="0" xfId="2" applyNumberFormat="1" applyFont="1" applyFill="1" applyBorder="1" applyAlignment="1">
      <alignment horizontal="right"/>
    </xf>
    <xf numFmtId="168" fontId="7" fillId="2" borderId="12" xfId="2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0" fontId="21" fillId="2" borderId="0" xfId="0" applyFont="1" applyFill="1" applyAlignment="1">
      <alignment horizontal="center"/>
    </xf>
    <xf numFmtId="0" fontId="22" fillId="2" borderId="11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168" fontId="13" fillId="2" borderId="12" xfId="0" applyNumberFormat="1" applyFont="1" applyFill="1" applyBorder="1" applyAlignment="1">
      <alignment horizontal="right"/>
    </xf>
    <xf numFmtId="164" fontId="13" fillId="0" borderId="11" xfId="2" applyNumberFormat="1" applyFont="1" applyFill="1" applyBorder="1"/>
    <xf numFmtId="168" fontId="13" fillId="2" borderId="0" xfId="2" applyNumberFormat="1" applyFont="1" applyFill="1" applyBorder="1" applyAlignment="1">
      <alignment horizontal="right"/>
    </xf>
    <xf numFmtId="168" fontId="13" fillId="2" borderId="12" xfId="2" applyNumberFormat="1" applyFont="1" applyFill="1" applyBorder="1" applyAlignment="1">
      <alignment horizontal="right"/>
    </xf>
    <xf numFmtId="164" fontId="13" fillId="2" borderId="11" xfId="2" applyNumberFormat="1" applyFont="1" applyFill="1" applyBorder="1"/>
    <xf numFmtId="165" fontId="13" fillId="2" borderId="0" xfId="1" applyNumberFormat="1" applyFont="1" applyFill="1" applyBorder="1" applyAlignment="1">
      <alignment horizontal="right"/>
    </xf>
    <xf numFmtId="0" fontId="22" fillId="2" borderId="0" xfId="0" applyFont="1" applyFill="1"/>
    <xf numFmtId="0" fontId="22" fillId="5" borderId="11" xfId="0" applyFont="1" applyFill="1" applyBorder="1" applyAlignment="1">
      <alignment horizontal="center"/>
    </xf>
    <xf numFmtId="0" fontId="22" fillId="5" borderId="0" xfId="0" applyFont="1" applyFill="1" applyAlignment="1">
      <alignment horizontal="center"/>
    </xf>
    <xf numFmtId="0" fontId="13" fillId="5" borderId="12" xfId="0" applyFont="1" applyFill="1" applyBorder="1" applyAlignment="1">
      <alignment horizontal="left"/>
    </xf>
    <xf numFmtId="164" fontId="13" fillId="5" borderId="11" xfId="2" applyNumberFormat="1" applyFont="1" applyFill="1" applyBorder="1" applyAlignment="1">
      <alignment horizontal="center" wrapText="1"/>
    </xf>
    <xf numFmtId="165" fontId="13" fillId="5" borderId="0" xfId="1" applyNumberFormat="1" applyFont="1" applyFill="1" applyBorder="1" applyAlignment="1">
      <alignment horizontal="center" wrapText="1"/>
    </xf>
    <xf numFmtId="165" fontId="13" fillId="5" borderId="13" xfId="1" applyNumberFormat="1" applyFont="1" applyFill="1" applyBorder="1" applyAlignment="1">
      <alignment horizontal="center" wrapText="1"/>
    </xf>
    <xf numFmtId="165" fontId="13" fillId="5" borderId="12" xfId="1" applyNumberFormat="1" applyFont="1" applyFill="1" applyBorder="1" applyAlignment="1">
      <alignment horizontal="center" wrapText="1"/>
    </xf>
    <xf numFmtId="165" fontId="13" fillId="5" borderId="0" xfId="1" applyNumberFormat="1" applyFont="1" applyFill="1" applyBorder="1" applyAlignment="1">
      <alignment horizontal="right" wrapText="1"/>
    </xf>
    <xf numFmtId="9" fontId="1" fillId="2" borderId="13" xfId="3" applyFont="1" applyFill="1" applyBorder="1" applyAlignment="1">
      <alignment horizontal="right"/>
    </xf>
    <xf numFmtId="0" fontId="13" fillId="2" borderId="12" xfId="0" applyFont="1" applyFill="1" applyBorder="1" applyAlignment="1">
      <alignment horizontal="right"/>
    </xf>
    <xf numFmtId="165" fontId="13" fillId="2" borderId="0" xfId="1" applyNumberFormat="1" applyFont="1" applyFill="1" applyBorder="1" applyAlignment="1"/>
    <xf numFmtId="0" fontId="8" fillId="6" borderId="11" xfId="0" applyFont="1" applyFill="1" applyBorder="1"/>
    <xf numFmtId="0" fontId="8" fillId="6" borderId="0" xfId="0" applyFont="1" applyFill="1"/>
    <xf numFmtId="0" fontId="7" fillId="6" borderId="12" xfId="0" applyFont="1" applyFill="1" applyBorder="1"/>
    <xf numFmtId="164" fontId="7" fillId="6" borderId="11" xfId="2" applyNumberFormat="1" applyFont="1" applyFill="1" applyBorder="1"/>
    <xf numFmtId="168" fontId="7" fillId="6" borderId="0" xfId="2" applyNumberFormat="1" applyFont="1" applyFill="1" applyBorder="1" applyAlignment="1">
      <alignment horizontal="center"/>
    </xf>
    <xf numFmtId="168" fontId="7" fillId="6" borderId="12" xfId="2" applyNumberFormat="1" applyFont="1" applyFill="1" applyBorder="1" applyAlignment="1">
      <alignment horizontal="center"/>
    </xf>
    <xf numFmtId="165" fontId="7" fillId="6" borderId="0" xfId="1" applyNumberFormat="1" applyFont="1" applyFill="1" applyBorder="1" applyAlignment="1"/>
    <xf numFmtId="168" fontId="1" fillId="2" borderId="12" xfId="2" applyNumberFormat="1" applyFont="1" applyFill="1" applyBorder="1" applyAlignment="1">
      <alignment horizontal="right"/>
    </xf>
    <xf numFmtId="165" fontId="1" fillId="2" borderId="0" xfId="1" applyNumberFormat="1" applyFont="1" applyFill="1" applyBorder="1" applyAlignment="1"/>
    <xf numFmtId="165" fontId="7" fillId="2" borderId="0" xfId="1" applyNumberFormat="1" applyFont="1" applyFill="1" applyBorder="1" applyAlignment="1"/>
    <xf numFmtId="168" fontId="1" fillId="2" borderId="0" xfId="2" applyNumberFormat="1" applyFont="1" applyFill="1" applyBorder="1" applyAlignment="1">
      <alignment horizontal="right"/>
    </xf>
    <xf numFmtId="0" fontId="12" fillId="2" borderId="0" xfId="0" applyFont="1" applyFill="1" applyAlignment="1">
      <alignment horizontal="center"/>
    </xf>
    <xf numFmtId="0" fontId="8" fillId="7" borderId="11" xfId="0" applyFont="1" applyFill="1" applyBorder="1"/>
    <xf numFmtId="0" fontId="8" fillId="7" borderId="0" xfId="0" applyFont="1" applyFill="1"/>
    <xf numFmtId="0" fontId="7" fillId="7" borderId="12" xfId="0" applyFont="1" applyFill="1" applyBorder="1"/>
    <xf numFmtId="44" fontId="8" fillId="7" borderId="11" xfId="2" applyFont="1" applyFill="1" applyBorder="1"/>
    <xf numFmtId="0" fontId="8" fillId="7" borderId="0" xfId="0" applyFont="1" applyFill="1" applyAlignment="1">
      <alignment horizontal="center"/>
    </xf>
    <xf numFmtId="0" fontId="8" fillId="7" borderId="13" xfId="0" applyFont="1" applyFill="1" applyBorder="1" applyAlignment="1">
      <alignment horizontal="center"/>
    </xf>
    <xf numFmtId="0" fontId="8" fillId="7" borderId="12" xfId="0" applyFont="1" applyFill="1" applyBorder="1" applyAlignment="1">
      <alignment horizontal="center"/>
    </xf>
    <xf numFmtId="165" fontId="8" fillId="7" borderId="0" xfId="0" applyNumberFormat="1" applyFont="1" applyFill="1" applyAlignment="1">
      <alignment horizontal="right"/>
    </xf>
    <xf numFmtId="165" fontId="8" fillId="7" borderId="12" xfId="1" applyNumberFormat="1" applyFont="1" applyFill="1" applyBorder="1" applyAlignment="1">
      <alignment horizontal="center"/>
    </xf>
    <xf numFmtId="0" fontId="8" fillId="2" borderId="0" xfId="0" applyFont="1" applyFill="1"/>
    <xf numFmtId="0" fontId="23" fillId="2" borderId="0" xfId="0" applyFont="1" applyFill="1"/>
    <xf numFmtId="0" fontId="18" fillId="2" borderId="0" xfId="0" applyFont="1" applyFill="1"/>
    <xf numFmtId="0" fontId="25" fillId="2" borderId="0" xfId="0" applyFont="1" applyFill="1"/>
    <xf numFmtId="3" fontId="7" fillId="2" borderId="0" xfId="2" applyNumberFormat="1" applyFont="1" applyFill="1" applyBorder="1" applyAlignment="1">
      <alignment horizontal="right"/>
    </xf>
    <xf numFmtId="0" fontId="26" fillId="2" borderId="0" xfId="0" applyFont="1" applyFill="1"/>
    <xf numFmtId="0" fontId="21" fillId="2" borderId="12" xfId="0" applyFont="1" applyFill="1" applyBorder="1" applyAlignment="1">
      <alignment horizontal="center"/>
    </xf>
    <xf numFmtId="0" fontId="26" fillId="2" borderId="8" xfId="0" applyFont="1" applyFill="1" applyBorder="1"/>
    <xf numFmtId="0" fontId="22" fillId="2" borderId="8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right"/>
    </xf>
    <xf numFmtId="164" fontId="13" fillId="2" borderId="8" xfId="2" applyNumberFormat="1" applyFont="1" applyFill="1" applyBorder="1"/>
    <xf numFmtId="165" fontId="13" fillId="2" borderId="9" xfId="1" applyNumberFormat="1" applyFont="1" applyFill="1" applyBorder="1" applyAlignment="1">
      <alignment horizontal="right"/>
    </xf>
    <xf numFmtId="164" fontId="13" fillId="2" borderId="7" xfId="2" applyNumberFormat="1" applyFont="1" applyFill="1" applyBorder="1"/>
    <xf numFmtId="3" fontId="13" fillId="2" borderId="8" xfId="2" applyNumberFormat="1" applyFont="1" applyFill="1" applyBorder="1" applyAlignment="1">
      <alignment horizontal="right"/>
    </xf>
    <xf numFmtId="0" fontId="26" fillId="2" borderId="5" xfId="0" applyFont="1" applyFill="1" applyBorder="1"/>
    <xf numFmtId="0" fontId="7" fillId="2" borderId="0" xfId="0" applyFont="1" applyFill="1" applyAlignment="1">
      <alignment horizontal="right"/>
    </xf>
    <xf numFmtId="164" fontId="7" fillId="2" borderId="0" xfId="2" applyNumberFormat="1" applyFont="1" applyFill="1" applyBorder="1"/>
    <xf numFmtId="164" fontId="7" fillId="2" borderId="0" xfId="2" applyNumberFormat="1" applyFont="1" applyFill="1" applyBorder="1" applyAlignment="1">
      <alignment horizontal="right"/>
    </xf>
    <xf numFmtId="0" fontId="27" fillId="2" borderId="0" xfId="0" applyFont="1" applyFill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right"/>
    </xf>
    <xf numFmtId="164" fontId="7" fillId="2" borderId="8" xfId="2" applyNumberFormat="1" applyFont="1" applyFill="1" applyBorder="1"/>
    <xf numFmtId="9" fontId="1" fillId="2" borderId="8" xfId="3" applyFont="1" applyFill="1" applyBorder="1" applyAlignment="1">
      <alignment horizontal="right"/>
    </xf>
    <xf numFmtId="164" fontId="7" fillId="2" borderId="8" xfId="2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3" fontId="7" fillId="2" borderId="8" xfId="2" applyNumberFormat="1" applyFont="1" applyFill="1" applyBorder="1" applyAlignment="1">
      <alignment horizontal="right"/>
    </xf>
    <xf numFmtId="0" fontId="1" fillId="8" borderId="15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0" fontId="3" fillId="8" borderId="17" xfId="0" applyFont="1" applyFill="1" applyBorder="1" applyAlignment="1">
      <alignment horizontal="right"/>
    </xf>
    <xf numFmtId="164" fontId="3" fillId="8" borderId="15" xfId="2" applyNumberFormat="1" applyFont="1" applyFill="1" applyBorder="1"/>
    <xf numFmtId="0" fontId="1" fillId="9" borderId="11" xfId="0" applyFont="1" applyFill="1" applyBorder="1"/>
    <xf numFmtId="0" fontId="1" fillId="9" borderId="0" xfId="0" applyFont="1" applyFill="1"/>
    <xf numFmtId="0" fontId="7" fillId="9" borderId="12" xfId="0" applyFont="1" applyFill="1" applyBorder="1" applyAlignment="1">
      <alignment horizontal="right"/>
    </xf>
    <xf numFmtId="169" fontId="7" fillId="9" borderId="11" xfId="3" applyNumberFormat="1" applyFont="1" applyFill="1" applyBorder="1" applyAlignment="1">
      <alignment horizontal="center"/>
    </xf>
    <xf numFmtId="170" fontId="7" fillId="9" borderId="0" xfId="1" applyNumberFormat="1" applyFont="1" applyFill="1" applyBorder="1" applyAlignment="1">
      <alignment horizontal="right"/>
    </xf>
    <xf numFmtId="170" fontId="7" fillId="9" borderId="12" xfId="1" applyNumberFormat="1" applyFont="1" applyFill="1" applyBorder="1" applyAlignment="1">
      <alignment horizontal="right"/>
    </xf>
    <xf numFmtId="0" fontId="29" fillId="2" borderId="0" xfId="0" applyFont="1" applyFill="1"/>
    <xf numFmtId="0" fontId="30" fillId="9" borderId="11" xfId="0" applyFont="1" applyFill="1" applyBorder="1" applyAlignment="1">
      <alignment horizontal="center"/>
    </xf>
    <xf numFmtId="0" fontId="30" fillId="9" borderId="0" xfId="0" applyFont="1" applyFill="1" applyAlignment="1">
      <alignment horizontal="center"/>
    </xf>
    <xf numFmtId="0" fontId="27" fillId="9" borderId="12" xfId="0" applyFont="1" applyFill="1" applyBorder="1" applyAlignment="1">
      <alignment horizontal="right"/>
    </xf>
    <xf numFmtId="169" fontId="27" fillId="9" borderId="11" xfId="3" applyNumberFormat="1" applyFont="1" applyFill="1" applyBorder="1"/>
    <xf numFmtId="169" fontId="27" fillId="9" borderId="0" xfId="3" applyNumberFormat="1" applyFont="1" applyFill="1" applyBorder="1"/>
    <xf numFmtId="9" fontId="27" fillId="9" borderId="0" xfId="3" applyFont="1" applyFill="1" applyBorder="1" applyAlignment="1">
      <alignment horizontal="center"/>
    </xf>
    <xf numFmtId="9" fontId="27" fillId="9" borderId="12" xfId="3" applyFont="1" applyFill="1" applyBorder="1" applyAlignment="1">
      <alignment horizontal="center"/>
    </xf>
    <xf numFmtId="0" fontId="30" fillId="2" borderId="0" xfId="0" applyFont="1" applyFill="1"/>
    <xf numFmtId="165" fontId="30" fillId="2" borderId="0" xfId="0" applyNumberFormat="1" applyFont="1" applyFill="1"/>
    <xf numFmtId="0" fontId="8" fillId="9" borderId="12" xfId="0" applyFont="1" applyFill="1" applyBorder="1"/>
    <xf numFmtId="0" fontId="1" fillId="9" borderId="13" xfId="0" applyFont="1" applyFill="1" applyBorder="1"/>
    <xf numFmtId="0" fontId="1" fillId="9" borderId="12" xfId="0" applyFont="1" applyFill="1" applyBorder="1"/>
    <xf numFmtId="0" fontId="1" fillId="9" borderId="11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164" fontId="1" fillId="9" borderId="11" xfId="2" applyNumberFormat="1" applyFont="1" applyFill="1" applyBorder="1"/>
    <xf numFmtId="0" fontId="1" fillId="9" borderId="0" xfId="0" applyFont="1" applyFill="1" applyAlignment="1">
      <alignment horizontal="right"/>
    </xf>
    <xf numFmtId="0" fontId="1" fillId="9" borderId="12" xfId="0" applyFont="1" applyFill="1" applyBorder="1" applyAlignment="1">
      <alignment horizontal="right"/>
    </xf>
    <xf numFmtId="0" fontId="1" fillId="9" borderId="7" xfId="0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1" fillId="9" borderId="9" xfId="0" applyFont="1" applyFill="1" applyBorder="1" applyAlignment="1">
      <alignment horizontal="left"/>
    </xf>
    <xf numFmtId="164" fontId="1" fillId="9" borderId="7" xfId="2" applyNumberFormat="1" applyFont="1" applyFill="1" applyBorder="1"/>
    <xf numFmtId="168" fontId="1" fillId="9" borderId="8" xfId="2" applyNumberFormat="1" applyFont="1" applyFill="1" applyBorder="1" applyAlignment="1">
      <alignment horizontal="right"/>
    </xf>
    <xf numFmtId="168" fontId="1" fillId="9" borderId="9" xfId="2" applyNumberFormat="1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165" fontId="7" fillId="2" borderId="5" xfId="1" applyNumberFormat="1" applyFont="1" applyFill="1" applyBorder="1" applyAlignment="1">
      <alignment horizontal="right"/>
    </xf>
    <xf numFmtId="0" fontId="13" fillId="10" borderId="11" xfId="0" applyFont="1" applyFill="1" applyBorder="1" applyAlignment="1">
      <alignment horizontal="center"/>
    </xf>
    <xf numFmtId="0" fontId="13" fillId="10" borderId="0" xfId="0" applyFont="1" applyFill="1" applyAlignment="1">
      <alignment horizontal="center"/>
    </xf>
    <xf numFmtId="0" fontId="13" fillId="10" borderId="12" xfId="0" applyFont="1" applyFill="1" applyBorder="1"/>
    <xf numFmtId="164" fontId="1" fillId="10" borderId="11" xfId="2" applyNumberFormat="1" applyFont="1" applyFill="1" applyBorder="1"/>
    <xf numFmtId="165" fontId="1" fillId="10" borderId="12" xfId="1" applyNumberFormat="1" applyFont="1" applyFill="1" applyBorder="1" applyAlignment="1">
      <alignment horizontal="center"/>
    </xf>
    <xf numFmtId="3" fontId="1" fillId="10" borderId="0" xfId="2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0" fontId="18" fillId="2" borderId="11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" fillId="2" borderId="12" xfId="0" applyFont="1" applyFill="1" applyBorder="1" applyAlignment="1">
      <alignment horizontal="right"/>
    </xf>
    <xf numFmtId="0" fontId="31" fillId="2" borderId="0" xfId="0" applyFont="1" applyFill="1"/>
    <xf numFmtId="0" fontId="18" fillId="2" borderId="12" xfId="0" applyFont="1" applyFill="1" applyBorder="1" applyAlignment="1">
      <alignment horizontal="left"/>
    </xf>
    <xf numFmtId="0" fontId="16" fillId="2" borderId="0" xfId="0" applyFont="1" applyFill="1"/>
    <xf numFmtId="0" fontId="15" fillId="2" borderId="0" xfId="0" applyFont="1" applyFill="1" applyAlignment="1">
      <alignment horizontal="right"/>
    </xf>
    <xf numFmtId="0" fontId="15" fillId="2" borderId="12" xfId="0" applyFont="1" applyFill="1" applyBorder="1" applyAlignment="1">
      <alignment horizontal="right"/>
    </xf>
    <xf numFmtId="165" fontId="15" fillId="2" borderId="12" xfId="1" applyNumberFormat="1" applyFont="1" applyFill="1" applyBorder="1" applyAlignment="1">
      <alignment horizontal="right"/>
    </xf>
    <xf numFmtId="0" fontId="16" fillId="2" borderId="11" xfId="0" applyFont="1" applyFill="1" applyBorder="1" applyAlignment="1">
      <alignment horizontal="center"/>
    </xf>
    <xf numFmtId="0" fontId="16" fillId="2" borderId="12" xfId="0" applyFont="1" applyFill="1" applyBorder="1" applyAlignment="1">
      <alignment horizontal="center"/>
    </xf>
    <xf numFmtId="0" fontId="16" fillId="2" borderId="0" xfId="0" applyFont="1" applyFill="1" applyAlignment="1">
      <alignment horizontal="right"/>
    </xf>
    <xf numFmtId="0" fontId="32" fillId="2" borderId="0" xfId="0" applyFont="1" applyFill="1"/>
    <xf numFmtId="0" fontId="15" fillId="0" borderId="11" xfId="0" applyFont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6" fillId="2" borderId="12" xfId="0" applyFont="1" applyFill="1" applyBorder="1" applyAlignment="1">
      <alignment horizontal="left"/>
    </xf>
    <xf numFmtId="0" fontId="22" fillId="2" borderId="12" xfId="0" applyFont="1" applyFill="1" applyBorder="1"/>
    <xf numFmtId="0" fontId="22" fillId="2" borderId="0" xfId="0" applyFont="1" applyFill="1" applyAlignment="1">
      <alignment horizontal="right"/>
    </xf>
    <xf numFmtId="0" fontId="22" fillId="2" borderId="12" xfId="0" applyFont="1" applyFill="1" applyBorder="1" applyAlignment="1">
      <alignment horizontal="right"/>
    </xf>
    <xf numFmtId="164" fontId="22" fillId="2" borderId="11" xfId="2" applyNumberFormat="1" applyFont="1" applyFill="1" applyBorder="1"/>
    <xf numFmtId="165" fontId="22" fillId="2" borderId="12" xfId="1" applyNumberFormat="1" applyFont="1" applyFill="1" applyBorder="1" applyAlignment="1">
      <alignment horizontal="right"/>
    </xf>
    <xf numFmtId="0" fontId="13" fillId="11" borderId="11" xfId="0" applyFont="1" applyFill="1" applyBorder="1"/>
    <xf numFmtId="0" fontId="13" fillId="11" borderId="0" xfId="0" applyFont="1" applyFill="1"/>
    <xf numFmtId="0" fontId="13" fillId="11" borderId="12" xfId="0" applyFont="1" applyFill="1" applyBorder="1"/>
    <xf numFmtId="164" fontId="13" fillId="11" borderId="11" xfId="2" applyNumberFormat="1" applyFont="1" applyFill="1" applyBorder="1"/>
    <xf numFmtId="0" fontId="13" fillId="11" borderId="0" xfId="0" applyFont="1" applyFill="1" applyAlignment="1">
      <alignment horizontal="center"/>
    </xf>
    <xf numFmtId="0" fontId="13" fillId="11" borderId="12" xfId="0" applyFont="1" applyFill="1" applyBorder="1" applyAlignment="1">
      <alignment horizontal="center"/>
    </xf>
    <xf numFmtId="0" fontId="13" fillId="11" borderId="0" xfId="0" applyFont="1" applyFill="1" applyAlignment="1">
      <alignment horizontal="right"/>
    </xf>
    <xf numFmtId="165" fontId="13" fillId="11" borderId="12" xfId="1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2" xfId="0" applyFont="1" applyBorder="1" applyAlignment="1">
      <alignment horizontal="right"/>
    </xf>
    <xf numFmtId="165" fontId="1" fillId="0" borderId="12" xfId="1" applyNumberFormat="1" applyFont="1" applyFill="1" applyBorder="1" applyAlignment="1">
      <alignment horizontal="right"/>
    </xf>
    <xf numFmtId="0" fontId="25" fillId="0" borderId="0" xfId="0" applyFont="1"/>
    <xf numFmtId="0" fontId="1" fillId="8" borderId="11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3" fillId="8" borderId="12" xfId="0" applyFont="1" applyFill="1" applyBorder="1" applyAlignment="1">
      <alignment horizontal="right"/>
    </xf>
    <xf numFmtId="164" fontId="3" fillId="8" borderId="11" xfId="2" applyNumberFormat="1" applyFont="1" applyFill="1" applyBorder="1"/>
    <xf numFmtId="168" fontId="3" fillId="8" borderId="0" xfId="1" applyNumberFormat="1" applyFont="1" applyFill="1" applyBorder="1" applyAlignment="1">
      <alignment horizontal="right"/>
    </xf>
    <xf numFmtId="168" fontId="3" fillId="8" borderId="12" xfId="1" applyNumberFormat="1" applyFont="1" applyFill="1" applyBorder="1" applyAlignment="1">
      <alignment horizontal="right"/>
    </xf>
    <xf numFmtId="166" fontId="3" fillId="8" borderId="0" xfId="1" applyNumberFormat="1" applyFont="1" applyFill="1" applyBorder="1" applyAlignment="1">
      <alignment horizontal="right"/>
    </xf>
    <xf numFmtId="164" fontId="7" fillId="2" borderId="12" xfId="0" applyNumberFormat="1" applyFont="1" applyFill="1" applyBorder="1" applyAlignment="1">
      <alignment horizontal="left"/>
    </xf>
    <xf numFmtId="169" fontId="3" fillId="2" borderId="11" xfId="3" applyNumberFormat="1" applyFont="1" applyFill="1" applyBorder="1" applyAlignment="1">
      <alignment horizontal="right"/>
    </xf>
    <xf numFmtId="169" fontId="3" fillId="2" borderId="0" xfId="3" applyNumberFormat="1" applyFont="1" applyFill="1" applyBorder="1" applyAlignment="1">
      <alignment horizontal="right"/>
    </xf>
    <xf numFmtId="165" fontId="3" fillId="2" borderId="12" xfId="1" applyNumberFormat="1" applyFont="1" applyFill="1" applyBorder="1" applyAlignment="1">
      <alignment horizontal="right"/>
    </xf>
    <xf numFmtId="0" fontId="1" fillId="2" borderId="11" xfId="0" applyFont="1" applyFill="1" applyBorder="1"/>
    <xf numFmtId="169" fontId="7" fillId="2" borderId="11" xfId="3" applyNumberFormat="1" applyFont="1" applyFill="1" applyBorder="1" applyAlignment="1">
      <alignment horizontal="right"/>
    </xf>
    <xf numFmtId="170" fontId="7" fillId="2" borderId="0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70" fontId="7" fillId="0" borderId="12" xfId="1" applyNumberFormat="1" applyFont="1" applyFill="1" applyBorder="1" applyAlignment="1">
      <alignment horizontal="right"/>
    </xf>
    <xf numFmtId="0" fontId="13" fillId="12" borderId="11" xfId="0" applyFont="1" applyFill="1" applyBorder="1" applyAlignment="1">
      <alignment horizontal="center"/>
    </xf>
    <xf numFmtId="0" fontId="13" fillId="12" borderId="0" xfId="0" applyFont="1" applyFill="1" applyAlignment="1">
      <alignment horizontal="center"/>
    </xf>
    <xf numFmtId="0" fontId="13" fillId="12" borderId="12" xfId="0" applyFont="1" applyFill="1" applyBorder="1"/>
    <xf numFmtId="164" fontId="13" fillId="12" borderId="11" xfId="2" applyNumberFormat="1" applyFont="1" applyFill="1" applyBorder="1"/>
    <xf numFmtId="165" fontId="13" fillId="12" borderId="12" xfId="1" applyNumberFormat="1" applyFont="1" applyFill="1" applyBorder="1" applyAlignment="1">
      <alignment horizontal="center"/>
    </xf>
    <xf numFmtId="3" fontId="13" fillId="12" borderId="0" xfId="2" applyNumberFormat="1" applyFont="1" applyFill="1" applyBorder="1" applyAlignment="1">
      <alignment horizontal="right"/>
    </xf>
    <xf numFmtId="164" fontId="1" fillId="2" borderId="11" xfId="2" applyNumberFormat="1" applyFont="1" applyFill="1" applyBorder="1" applyAlignment="1">
      <alignment horizontal="center"/>
    </xf>
    <xf numFmtId="0" fontId="26" fillId="2" borderId="11" xfId="0" applyFont="1" applyFill="1" applyBorder="1" applyAlignment="1">
      <alignment horizontal="center"/>
    </xf>
    <xf numFmtId="0" fontId="26" fillId="2" borderId="0" xfId="0" applyFont="1" applyFill="1" applyAlignment="1">
      <alignment horizontal="center"/>
    </xf>
    <xf numFmtId="0" fontId="34" fillId="2" borderId="12" xfId="0" applyFont="1" applyFill="1" applyBorder="1" applyAlignment="1">
      <alignment horizontal="right"/>
    </xf>
    <xf numFmtId="168" fontId="34" fillId="2" borderId="0" xfId="2" applyNumberFormat="1" applyFont="1" applyFill="1" applyBorder="1" applyAlignment="1">
      <alignment horizontal="right"/>
    </xf>
    <xf numFmtId="168" fontId="34" fillId="2" borderId="12" xfId="2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center"/>
    </xf>
    <xf numFmtId="170" fontId="7" fillId="2" borderId="12" xfId="1" applyNumberFormat="1" applyFont="1" applyFill="1" applyBorder="1" applyAlignment="1">
      <alignment horizontal="right"/>
    </xf>
    <xf numFmtId="169" fontId="7" fillId="2" borderId="11" xfId="3" applyNumberFormat="1" applyFont="1" applyFill="1" applyBorder="1" applyAlignment="1">
      <alignment horizontal="center"/>
    </xf>
    <xf numFmtId="0" fontId="30" fillId="2" borderId="11" xfId="0" applyFont="1" applyFill="1" applyBorder="1" applyAlignment="1">
      <alignment horizontal="center"/>
    </xf>
    <xf numFmtId="0" fontId="30" fillId="2" borderId="0" xfId="0" applyFont="1" applyFill="1" applyAlignment="1">
      <alignment horizontal="center"/>
    </xf>
    <xf numFmtId="0" fontId="27" fillId="2" borderId="12" xfId="0" applyFont="1" applyFill="1" applyBorder="1" applyAlignment="1">
      <alignment horizontal="right"/>
    </xf>
    <xf numFmtId="169" fontId="27" fillId="2" borderId="0" xfId="3" applyNumberFormat="1" applyFont="1" applyFill="1" applyBorder="1"/>
    <xf numFmtId="164" fontId="27" fillId="2" borderId="13" xfId="2" applyNumberFormat="1" applyFont="1" applyFill="1" applyBorder="1"/>
    <xf numFmtId="9" fontId="27" fillId="2" borderId="12" xfId="3" applyFont="1" applyFill="1" applyBorder="1" applyAlignment="1">
      <alignment horizontal="center"/>
    </xf>
    <xf numFmtId="0" fontId="1" fillId="0" borderId="11" xfId="0" applyFont="1" applyBorder="1"/>
    <xf numFmtId="0" fontId="8" fillId="0" borderId="12" xfId="0" applyFont="1" applyBorder="1"/>
    <xf numFmtId="0" fontId="1" fillId="2" borderId="13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left"/>
    </xf>
    <xf numFmtId="164" fontId="1" fillId="2" borderId="7" xfId="2" applyNumberFormat="1" applyFont="1" applyFill="1" applyBorder="1"/>
    <xf numFmtId="168" fontId="1" fillId="2" borderId="8" xfId="2" applyNumberFormat="1" applyFont="1" applyFill="1" applyBorder="1" applyAlignment="1">
      <alignment horizontal="right"/>
    </xf>
    <xf numFmtId="9" fontId="1" fillId="2" borderId="14" xfId="3" applyFont="1" applyFill="1" applyBorder="1" applyAlignment="1">
      <alignment horizontal="right"/>
    </xf>
    <xf numFmtId="164" fontId="1" fillId="2" borderId="14" xfId="2" applyNumberFormat="1" applyFont="1" applyFill="1" applyBorder="1" applyAlignment="1">
      <alignment horizontal="right"/>
    </xf>
    <xf numFmtId="168" fontId="1" fillId="2" borderId="9" xfId="2" applyNumberFormat="1" applyFont="1" applyFill="1" applyBorder="1" applyAlignment="1">
      <alignment horizontal="right"/>
    </xf>
    <xf numFmtId="165" fontId="1" fillId="2" borderId="0" xfId="1" applyNumberFormat="1" applyFont="1" applyFill="1" applyBorder="1"/>
    <xf numFmtId="0" fontId="1" fillId="2" borderId="0" xfId="0" applyFont="1" applyFill="1" applyAlignment="1">
      <alignment horizontal="left"/>
    </xf>
    <xf numFmtId="10" fontId="1" fillId="2" borderId="0" xfId="0" applyNumberFormat="1" applyFont="1" applyFill="1"/>
    <xf numFmtId="0" fontId="18" fillId="2" borderId="0" xfId="0" applyFont="1" applyFill="1" applyAlignment="1">
      <alignment horizontal="left"/>
    </xf>
    <xf numFmtId="0" fontId="35" fillId="0" borderId="22" xfId="2" applyNumberFormat="1" applyFont="1" applyFill="1" applyBorder="1" applyAlignment="1" applyProtection="1">
      <alignment horizontal="right"/>
      <protection locked="0"/>
    </xf>
    <xf numFmtId="0" fontId="35" fillId="0" borderId="22" xfId="0" applyFont="1" applyBorder="1" applyAlignment="1">
      <alignment horizontal="center"/>
    </xf>
    <xf numFmtId="164" fontId="1" fillId="2" borderId="0" xfId="2" applyNumberFormat="1" applyFont="1" applyFill="1"/>
    <xf numFmtId="165" fontId="1" fillId="2" borderId="0" xfId="1" applyNumberFormat="1" applyFont="1" applyFill="1"/>
    <xf numFmtId="3" fontId="1" fillId="2" borderId="0" xfId="0" applyNumberFormat="1" applyFont="1" applyFill="1"/>
    <xf numFmtId="0" fontId="38" fillId="2" borderId="0" xfId="1" applyNumberFormat="1" applyFont="1" applyFill="1" applyAlignment="1">
      <alignment horizontal="centerContinuous"/>
    </xf>
    <xf numFmtId="171" fontId="3" fillId="2" borderId="0" xfId="1" applyNumberFormat="1" applyFont="1" applyFill="1" applyAlignment="1">
      <alignment horizontal="centerContinuous"/>
    </xf>
    <xf numFmtId="165" fontId="3" fillId="2" borderId="0" xfId="0" applyNumberFormat="1" applyFont="1" applyFill="1" applyAlignment="1">
      <alignment horizontal="centerContinuous"/>
    </xf>
    <xf numFmtId="3" fontId="1" fillId="2" borderId="11" xfId="0" applyNumberFormat="1" applyFont="1" applyFill="1" applyBorder="1" applyAlignment="1">
      <alignment horizontal="center"/>
    </xf>
    <xf numFmtId="0" fontId="1" fillId="2" borderId="23" xfId="0" applyFont="1" applyFill="1" applyBorder="1"/>
    <xf numFmtId="0" fontId="18" fillId="0" borderId="0" xfId="0" applyFont="1" applyAlignment="1">
      <alignment horizontal="left" indent="1"/>
    </xf>
    <xf numFmtId="0" fontId="18" fillId="2" borderId="0" xfId="0" applyFont="1" applyFill="1" applyAlignment="1">
      <alignment horizontal="left" indent="1"/>
    </xf>
    <xf numFmtId="3" fontId="15" fillId="0" borderId="12" xfId="1" applyNumberFormat="1" applyFont="1" applyFill="1" applyBorder="1" applyAlignment="1">
      <alignment horizontal="right"/>
    </xf>
    <xf numFmtId="167" fontId="15" fillId="0" borderId="12" xfId="1" applyNumberFormat="1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164" fontId="13" fillId="4" borderId="0" xfId="2" applyNumberFormat="1" applyFont="1" applyFill="1" applyBorder="1" applyAlignment="1">
      <alignment horizontal="center" wrapText="1"/>
    </xf>
    <xf numFmtId="164" fontId="1" fillId="0" borderId="0" xfId="2" applyNumberFormat="1" applyFont="1" applyFill="1" applyBorder="1"/>
    <xf numFmtId="164" fontId="7" fillId="0" borderId="0" xfId="2" applyNumberFormat="1" applyFont="1" applyFill="1" applyBorder="1"/>
    <xf numFmtId="164" fontId="15" fillId="0" borderId="0" xfId="2" applyNumberFormat="1" applyFont="1" applyFill="1" applyBorder="1"/>
    <xf numFmtId="164" fontId="18" fillId="0" borderId="0" xfId="2" applyNumberFormat="1" applyFont="1" applyFill="1" applyBorder="1"/>
    <xf numFmtId="164" fontId="1" fillId="2" borderId="0" xfId="2" applyNumberFormat="1" applyFont="1" applyFill="1" applyBorder="1"/>
    <xf numFmtId="164" fontId="13" fillId="5" borderId="0" xfId="2" applyNumberFormat="1" applyFont="1" applyFill="1" applyBorder="1" applyAlignment="1">
      <alignment horizontal="center" wrapText="1"/>
    </xf>
    <xf numFmtId="164" fontId="13" fillId="2" borderId="0" xfId="2" applyNumberFormat="1" applyFont="1" applyFill="1" applyBorder="1"/>
    <xf numFmtId="164" fontId="7" fillId="6" borderId="0" xfId="2" applyNumberFormat="1" applyFont="1" applyFill="1" applyBorder="1"/>
    <xf numFmtId="44" fontId="8" fillId="7" borderId="0" xfId="2" applyFont="1" applyFill="1" applyBorder="1"/>
    <xf numFmtId="164" fontId="3" fillId="8" borderId="16" xfId="2" applyNumberFormat="1" applyFont="1" applyFill="1" applyBorder="1"/>
    <xf numFmtId="169" fontId="7" fillId="9" borderId="0" xfId="3" applyNumberFormat="1" applyFont="1" applyFill="1" applyBorder="1" applyAlignment="1">
      <alignment horizontal="center"/>
    </xf>
    <xf numFmtId="164" fontId="1" fillId="9" borderId="0" xfId="2" applyNumberFormat="1" applyFont="1" applyFill="1" applyBorder="1"/>
    <xf numFmtId="164" fontId="1" fillId="9" borderId="8" xfId="2" applyNumberFormat="1" applyFont="1" applyFill="1" applyBorder="1"/>
    <xf numFmtId="164" fontId="1" fillId="10" borderId="0" xfId="2" applyNumberFormat="1" applyFont="1" applyFill="1" applyBorder="1"/>
    <xf numFmtId="164" fontId="13" fillId="11" borderId="0" xfId="2" applyNumberFormat="1" applyFont="1" applyFill="1" applyBorder="1"/>
    <xf numFmtId="164" fontId="3" fillId="8" borderId="0" xfId="2" applyNumberFormat="1" applyFont="1" applyFill="1" applyBorder="1"/>
    <xf numFmtId="169" fontId="7" fillId="2" borderId="0" xfId="3" applyNumberFormat="1" applyFont="1" applyFill="1" applyBorder="1" applyAlignment="1">
      <alignment horizontal="right"/>
    </xf>
    <xf numFmtId="164" fontId="13" fillId="12" borderId="0" xfId="2" applyNumberFormat="1" applyFont="1" applyFill="1" applyBorder="1"/>
    <xf numFmtId="164" fontId="1" fillId="2" borderId="0" xfId="2" applyNumberFormat="1" applyFont="1" applyFill="1" applyBorder="1" applyAlignment="1">
      <alignment horizontal="right"/>
    </xf>
    <xf numFmtId="164" fontId="1" fillId="0" borderId="0" xfId="2" applyNumberFormat="1" applyFont="1" applyFill="1" applyBorder="1" applyAlignment="1">
      <alignment horizontal="right"/>
    </xf>
    <xf numFmtId="164" fontId="13" fillId="2" borderId="0" xfId="2" applyNumberFormat="1" applyFont="1" applyFill="1" applyBorder="1" applyAlignment="1">
      <alignment horizontal="right"/>
    </xf>
    <xf numFmtId="164" fontId="13" fillId="2" borderId="8" xfId="2" applyNumberFormat="1" applyFont="1" applyFill="1" applyBorder="1" applyAlignment="1">
      <alignment horizontal="right"/>
    </xf>
    <xf numFmtId="164" fontId="27" fillId="9" borderId="0" xfId="2" applyNumberFormat="1" applyFont="1" applyFill="1" applyBorder="1"/>
    <xf numFmtId="164" fontId="1" fillId="9" borderId="0" xfId="2" applyNumberFormat="1" applyFont="1" applyFill="1" applyBorder="1" applyAlignment="1">
      <alignment horizontal="right"/>
    </xf>
    <xf numFmtId="164" fontId="1" fillId="9" borderId="8" xfId="2" applyNumberFormat="1" applyFont="1" applyFill="1" applyBorder="1" applyAlignment="1">
      <alignment horizontal="right"/>
    </xf>
    <xf numFmtId="164" fontId="1" fillId="10" borderId="0" xfId="2" applyNumberFormat="1" applyFont="1" applyFill="1" applyBorder="1" applyAlignment="1">
      <alignment horizontal="right"/>
    </xf>
    <xf numFmtId="164" fontId="7" fillId="0" borderId="0" xfId="2" applyNumberFormat="1" applyFont="1" applyFill="1" applyBorder="1" applyAlignment="1">
      <alignment horizontal="right"/>
    </xf>
    <xf numFmtId="164" fontId="22" fillId="2" borderId="0" xfId="2" applyNumberFormat="1" applyFont="1" applyFill="1" applyBorder="1" applyAlignment="1">
      <alignment horizontal="right"/>
    </xf>
    <xf numFmtId="164" fontId="13" fillId="11" borderId="0" xfId="2" applyNumberFormat="1" applyFont="1" applyFill="1" applyBorder="1" applyAlignment="1">
      <alignment horizontal="right"/>
    </xf>
    <xf numFmtId="164" fontId="3" fillId="2" borderId="0" xfId="2" applyNumberFormat="1" applyFont="1" applyFill="1" applyBorder="1" applyAlignment="1">
      <alignment horizontal="right"/>
    </xf>
    <xf numFmtId="164" fontId="13" fillId="12" borderId="0" xfId="2" applyNumberFormat="1" applyFont="1" applyFill="1" applyBorder="1" applyAlignment="1">
      <alignment horizontal="right"/>
    </xf>
    <xf numFmtId="164" fontId="34" fillId="2" borderId="0" xfId="2" applyNumberFormat="1" applyFont="1" applyFill="1" applyBorder="1" applyAlignment="1">
      <alignment horizontal="right"/>
    </xf>
    <xf numFmtId="164" fontId="3" fillId="8" borderId="0" xfId="2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vertical="center" wrapText="1"/>
    </xf>
    <xf numFmtId="3" fontId="1" fillId="2" borderId="0" xfId="1" applyNumberFormat="1" applyFont="1" applyFill="1" applyBorder="1" applyAlignment="1">
      <alignment horizontal="right"/>
    </xf>
    <xf numFmtId="3" fontId="15" fillId="0" borderId="0" xfId="1" applyNumberFormat="1" applyFont="1" applyFill="1" applyBorder="1" applyAlignment="1">
      <alignment horizontal="right"/>
    </xf>
    <xf numFmtId="167" fontId="15" fillId="0" borderId="0" xfId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>
      <alignment horizontal="right"/>
    </xf>
    <xf numFmtId="3" fontId="18" fillId="2" borderId="0" xfId="1" applyNumberFormat="1" applyFont="1" applyFill="1" applyBorder="1" applyAlignment="1">
      <alignment horizontal="right"/>
    </xf>
    <xf numFmtId="165" fontId="1" fillId="2" borderId="0" xfId="1" applyNumberFormat="1" applyFont="1" applyFill="1" applyBorder="1" applyAlignment="1">
      <alignment horizontal="right"/>
    </xf>
    <xf numFmtId="165" fontId="1" fillId="10" borderId="0" xfId="1" applyNumberFormat="1" applyFont="1" applyFill="1" applyBorder="1" applyAlignment="1">
      <alignment horizontal="center"/>
    </xf>
    <xf numFmtId="165" fontId="3" fillId="2" borderId="0" xfId="1" applyNumberFormat="1" applyFont="1" applyFill="1" applyBorder="1" applyAlignment="1">
      <alignment horizontal="right"/>
    </xf>
    <xf numFmtId="170" fontId="7" fillId="0" borderId="0" xfId="1" applyNumberFormat="1" applyFont="1" applyFill="1" applyBorder="1" applyAlignment="1">
      <alignment horizontal="right"/>
    </xf>
    <xf numFmtId="165" fontId="13" fillId="12" borderId="0" xfId="1" applyNumberFormat="1" applyFont="1" applyFill="1" applyBorder="1" applyAlignment="1">
      <alignment horizontal="center"/>
    </xf>
    <xf numFmtId="9" fontId="27" fillId="2" borderId="0" xfId="3" applyFont="1" applyFill="1" applyBorder="1" applyAlignment="1">
      <alignment horizontal="center"/>
    </xf>
    <xf numFmtId="165" fontId="13" fillId="2" borderId="8" xfId="1" applyNumberFormat="1" applyFont="1" applyFill="1" applyBorder="1" applyAlignment="1">
      <alignment horizontal="right"/>
    </xf>
    <xf numFmtId="165" fontId="7" fillId="2" borderId="12" xfId="1" applyNumberFormat="1" applyFont="1" applyFill="1" applyBorder="1" applyAlignment="1">
      <alignment vertical="center" wrapText="1"/>
    </xf>
    <xf numFmtId="165" fontId="13" fillId="2" borderId="12" xfId="1" applyNumberFormat="1" applyFont="1" applyFill="1" applyBorder="1" applyAlignment="1">
      <alignment horizontal="right"/>
    </xf>
    <xf numFmtId="164" fontId="7" fillId="2" borderId="11" xfId="2" applyNumberFormat="1" applyFont="1" applyFill="1" applyBorder="1" applyAlignment="1">
      <alignment horizontal="center" vertical="center" wrapText="1"/>
    </xf>
    <xf numFmtId="164" fontId="7" fillId="2" borderId="0" xfId="2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left"/>
    </xf>
    <xf numFmtId="0" fontId="13" fillId="5" borderId="0" xfId="0" applyFont="1" applyFill="1" applyAlignment="1">
      <alignment horizontal="left"/>
    </xf>
    <xf numFmtId="0" fontId="11" fillId="6" borderId="0" xfId="0" applyFont="1" applyFill="1"/>
    <xf numFmtId="0" fontId="7" fillId="7" borderId="0" xfId="0" applyFont="1" applyFill="1"/>
    <xf numFmtId="164" fontId="15" fillId="0" borderId="0" xfId="2" applyNumberFormat="1" applyFont="1" applyFill="1" applyBorder="1" applyAlignment="1">
      <alignment horizontal="right"/>
    </xf>
    <xf numFmtId="164" fontId="13" fillId="0" borderId="0" xfId="2" applyNumberFormat="1" applyFont="1" applyFill="1" applyBorder="1" applyAlignment="1">
      <alignment horizontal="right"/>
    </xf>
    <xf numFmtId="164" fontId="7" fillId="6" borderId="0" xfId="2" applyNumberFormat="1" applyFont="1" applyFill="1" applyBorder="1" applyAlignment="1">
      <alignment horizontal="center"/>
    </xf>
    <xf numFmtId="164" fontId="8" fillId="7" borderId="0" xfId="2" applyNumberFormat="1" applyFont="1" applyFill="1" applyBorder="1" applyAlignment="1">
      <alignment horizontal="center"/>
    </xf>
    <xf numFmtId="164" fontId="7" fillId="9" borderId="0" xfId="2" applyNumberFormat="1" applyFont="1" applyFill="1" applyBorder="1" applyAlignment="1">
      <alignment horizontal="right"/>
    </xf>
    <xf numFmtId="164" fontId="1" fillId="10" borderId="0" xfId="2" applyNumberFormat="1" applyFont="1" applyFill="1" applyBorder="1" applyAlignment="1">
      <alignment horizontal="center"/>
    </xf>
    <xf numFmtId="164" fontId="1" fillId="2" borderId="0" xfId="2" applyNumberFormat="1" applyFont="1" applyFill="1" applyBorder="1" applyAlignment="1">
      <alignment horizontal="left"/>
    </xf>
    <xf numFmtId="164" fontId="13" fillId="11" borderId="0" xfId="2" applyNumberFormat="1" applyFont="1" applyFill="1" applyBorder="1" applyAlignment="1">
      <alignment horizontal="center"/>
    </xf>
    <xf numFmtId="164" fontId="1" fillId="0" borderId="0" xfId="2" applyNumberFormat="1" applyFont="1" applyFill="1" applyBorder="1" applyAlignment="1">
      <alignment horizontal="left"/>
    </xf>
    <xf numFmtId="164" fontId="13" fillId="12" borderId="0" xfId="2" applyNumberFormat="1" applyFont="1" applyFill="1" applyBorder="1" applyAlignment="1">
      <alignment horizontal="center"/>
    </xf>
    <xf numFmtId="3" fontId="1" fillId="2" borderId="13" xfId="1" applyNumberFormat="1" applyFont="1" applyFill="1" applyBorder="1" applyAlignment="1">
      <alignment horizontal="right"/>
    </xf>
    <xf numFmtId="3" fontId="7" fillId="2" borderId="13" xfId="1" applyNumberFormat="1" applyFont="1" applyFill="1" applyBorder="1" applyAlignment="1">
      <alignment horizontal="right"/>
    </xf>
    <xf numFmtId="3" fontId="15" fillId="0" borderId="13" xfId="1" applyNumberFormat="1" applyFont="1" applyFill="1" applyBorder="1" applyAlignment="1">
      <alignment horizontal="right"/>
    </xf>
    <xf numFmtId="167" fontId="15" fillId="0" borderId="13" xfId="1" applyNumberFormat="1" applyFont="1" applyFill="1" applyBorder="1" applyAlignment="1">
      <alignment horizontal="right"/>
    </xf>
    <xf numFmtId="3" fontId="1" fillId="0" borderId="13" xfId="1" applyNumberFormat="1" applyFont="1" applyFill="1" applyBorder="1" applyAlignment="1">
      <alignment horizontal="right"/>
    </xf>
    <xf numFmtId="3" fontId="18" fillId="2" borderId="13" xfId="1" applyNumberFormat="1" applyFont="1" applyFill="1" applyBorder="1" applyAlignment="1">
      <alignment horizontal="right"/>
    </xf>
    <xf numFmtId="168" fontId="7" fillId="2" borderId="13" xfId="2" applyNumberFormat="1" applyFont="1" applyFill="1" applyBorder="1" applyAlignment="1">
      <alignment horizontal="right"/>
    </xf>
    <xf numFmtId="168" fontId="13" fillId="2" borderId="13" xfId="2" applyNumberFormat="1" applyFont="1" applyFill="1" applyBorder="1" applyAlignment="1">
      <alignment horizontal="right"/>
    </xf>
    <xf numFmtId="168" fontId="7" fillId="6" borderId="13" xfId="2" applyNumberFormat="1" applyFont="1" applyFill="1" applyBorder="1" applyAlignment="1">
      <alignment horizontal="center"/>
    </xf>
    <xf numFmtId="168" fontId="1" fillId="2" borderId="13" xfId="2" applyNumberFormat="1" applyFont="1" applyFill="1" applyBorder="1" applyAlignment="1">
      <alignment horizontal="right"/>
    </xf>
    <xf numFmtId="165" fontId="1" fillId="2" borderId="13" xfId="1" applyNumberFormat="1" applyFont="1" applyFill="1" applyBorder="1" applyAlignment="1">
      <alignment horizontal="right"/>
    </xf>
    <xf numFmtId="165" fontId="13" fillId="2" borderId="14" xfId="1" applyNumberFormat="1" applyFont="1" applyFill="1" applyBorder="1" applyAlignment="1">
      <alignment horizontal="right"/>
    </xf>
    <xf numFmtId="165" fontId="7" fillId="2" borderId="14" xfId="1" applyNumberFormat="1" applyFont="1" applyFill="1" applyBorder="1" applyAlignment="1">
      <alignment horizontal="right"/>
    </xf>
    <xf numFmtId="170" fontId="7" fillId="9" borderId="13" xfId="1" applyNumberFormat="1" applyFont="1" applyFill="1" applyBorder="1" applyAlignment="1">
      <alignment horizontal="right"/>
    </xf>
    <xf numFmtId="9" fontId="27" fillId="9" borderId="13" xfId="3" applyFont="1" applyFill="1" applyBorder="1" applyAlignment="1">
      <alignment horizontal="center"/>
    </xf>
    <xf numFmtId="0" fontId="1" fillId="9" borderId="13" xfId="0" applyFont="1" applyFill="1" applyBorder="1" applyAlignment="1">
      <alignment horizontal="right"/>
    </xf>
    <xf numFmtId="168" fontId="1" fillId="9" borderId="14" xfId="2" applyNumberFormat="1" applyFont="1" applyFill="1" applyBorder="1" applyAlignment="1">
      <alignment horizontal="right"/>
    </xf>
    <xf numFmtId="165" fontId="7" fillId="2" borderId="10" xfId="1" applyNumberFormat="1" applyFont="1" applyFill="1" applyBorder="1" applyAlignment="1">
      <alignment horizontal="right"/>
    </xf>
    <xf numFmtId="165" fontId="1" fillId="10" borderId="13" xfId="1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right"/>
    </xf>
    <xf numFmtId="0" fontId="15" fillId="2" borderId="13" xfId="0" applyFont="1" applyFill="1" applyBorder="1" applyAlignment="1">
      <alignment horizontal="right"/>
    </xf>
    <xf numFmtId="0" fontId="7" fillId="2" borderId="13" xfId="0" applyFont="1" applyFill="1" applyBorder="1" applyAlignment="1">
      <alignment horizontal="right"/>
    </xf>
    <xf numFmtId="0" fontId="22" fillId="2" borderId="13" xfId="0" applyFont="1" applyFill="1" applyBorder="1" applyAlignment="1">
      <alignment horizontal="right"/>
    </xf>
    <xf numFmtId="0" fontId="13" fillId="11" borderId="13" xfId="0" applyFont="1" applyFill="1" applyBorder="1" applyAlignment="1">
      <alignment horizontal="center"/>
    </xf>
    <xf numFmtId="0" fontId="1" fillId="0" borderId="13" xfId="0" applyFont="1" applyBorder="1" applyAlignment="1">
      <alignment horizontal="right"/>
    </xf>
    <xf numFmtId="168" fontId="3" fillId="8" borderId="13" xfId="1" applyNumberFormat="1" applyFont="1" applyFill="1" applyBorder="1" applyAlignment="1">
      <alignment horizontal="right"/>
    </xf>
    <xf numFmtId="165" fontId="3" fillId="2" borderId="13" xfId="1" applyNumberFormat="1" applyFont="1" applyFill="1" applyBorder="1" applyAlignment="1">
      <alignment horizontal="right"/>
    </xf>
    <xf numFmtId="170" fontId="7" fillId="0" borderId="13" xfId="1" applyNumberFormat="1" applyFont="1" applyFill="1" applyBorder="1" applyAlignment="1">
      <alignment horizontal="right"/>
    </xf>
    <xf numFmtId="165" fontId="13" fillId="12" borderId="13" xfId="1" applyNumberFormat="1" applyFont="1" applyFill="1" applyBorder="1" applyAlignment="1">
      <alignment horizontal="center"/>
    </xf>
    <xf numFmtId="168" fontId="34" fillId="2" borderId="13" xfId="2" applyNumberFormat="1" applyFont="1" applyFill="1" applyBorder="1" applyAlignment="1">
      <alignment horizontal="right"/>
    </xf>
    <xf numFmtId="170" fontId="7" fillId="2" borderId="13" xfId="1" applyNumberFormat="1" applyFont="1" applyFill="1" applyBorder="1" applyAlignment="1">
      <alignment horizontal="right"/>
    </xf>
    <xf numFmtId="3" fontId="16" fillId="0" borderId="0" xfId="2" applyNumberFormat="1" applyFont="1" applyFill="1" applyBorder="1" applyAlignment="1">
      <alignment horizontal="right"/>
    </xf>
    <xf numFmtId="164" fontId="4" fillId="2" borderId="0" xfId="2" applyNumberFormat="1" applyFont="1" applyFill="1"/>
    <xf numFmtId="164" fontId="15" fillId="0" borderId="23" xfId="2" applyNumberFormat="1" applyFont="1" applyFill="1" applyBorder="1" applyAlignment="1">
      <alignment horizontal="right"/>
    </xf>
    <xf numFmtId="164" fontId="18" fillId="2" borderId="0" xfId="2" applyNumberFormat="1" applyFont="1" applyFill="1" applyBorder="1"/>
    <xf numFmtId="164" fontId="22" fillId="2" borderId="0" xfId="2" applyNumberFormat="1" applyFont="1" applyFill="1" applyBorder="1"/>
    <xf numFmtId="164" fontId="7" fillId="2" borderId="10" xfId="2" applyNumberFormat="1" applyFont="1" applyFill="1" applyBorder="1" applyAlignment="1">
      <alignment horizontal="center" vertical="center" wrapText="1"/>
    </xf>
    <xf numFmtId="3" fontId="1" fillId="0" borderId="13" xfId="2" applyNumberFormat="1" applyFont="1" applyFill="1" applyBorder="1" applyAlignment="1">
      <alignment horizontal="right"/>
    </xf>
    <xf numFmtId="3" fontId="7" fillId="0" borderId="13" xfId="2" applyNumberFormat="1" applyFont="1" applyFill="1" applyBorder="1" applyAlignment="1">
      <alignment horizontal="right"/>
    </xf>
    <xf numFmtId="3" fontId="15" fillId="0" borderId="13" xfId="2" applyNumberFormat="1" applyFont="1" applyFill="1" applyBorder="1" applyAlignment="1">
      <alignment horizontal="right"/>
    </xf>
    <xf numFmtId="3" fontId="1" fillId="2" borderId="13" xfId="2" applyNumberFormat="1" applyFont="1" applyFill="1" applyBorder="1" applyAlignment="1">
      <alignment horizontal="right"/>
    </xf>
    <xf numFmtId="165" fontId="13" fillId="2" borderId="13" xfId="1" applyNumberFormat="1" applyFont="1" applyFill="1" applyBorder="1" applyAlignment="1">
      <alignment horizontal="right"/>
    </xf>
    <xf numFmtId="165" fontId="13" fillId="5" borderId="13" xfId="1" applyNumberFormat="1" applyFont="1" applyFill="1" applyBorder="1" applyAlignment="1">
      <alignment horizontal="right" wrapText="1"/>
    </xf>
    <xf numFmtId="165" fontId="13" fillId="2" borderId="13" xfId="1" applyNumberFormat="1" applyFont="1" applyFill="1" applyBorder="1" applyAlignment="1"/>
    <xf numFmtId="165" fontId="7" fillId="6" borderId="13" xfId="1" applyNumberFormat="1" applyFont="1" applyFill="1" applyBorder="1" applyAlignment="1"/>
    <xf numFmtId="165" fontId="1" fillId="2" borderId="13" xfId="1" applyNumberFormat="1" applyFont="1" applyFill="1" applyBorder="1" applyAlignment="1"/>
    <xf numFmtId="165" fontId="7" fillId="2" borderId="13" xfId="1" applyNumberFormat="1" applyFont="1" applyFill="1" applyBorder="1" applyAlignment="1"/>
    <xf numFmtId="165" fontId="8" fillId="7" borderId="13" xfId="0" applyNumberFormat="1" applyFont="1" applyFill="1" applyBorder="1" applyAlignment="1">
      <alignment horizontal="right"/>
    </xf>
    <xf numFmtId="3" fontId="7" fillId="2" borderId="13" xfId="2" applyNumberFormat="1" applyFont="1" applyFill="1" applyBorder="1" applyAlignment="1">
      <alignment horizontal="right"/>
    </xf>
    <xf numFmtId="3" fontId="13" fillId="2" borderId="14" xfId="2" applyNumberFormat="1" applyFont="1" applyFill="1" applyBorder="1" applyAlignment="1">
      <alignment horizontal="right"/>
    </xf>
    <xf numFmtId="3" fontId="7" fillId="2" borderId="14" xfId="2" applyNumberFormat="1" applyFont="1" applyFill="1" applyBorder="1" applyAlignment="1">
      <alignment horizontal="right"/>
    </xf>
    <xf numFmtId="169" fontId="27" fillId="9" borderId="13" xfId="3" applyNumberFormat="1" applyFont="1" applyFill="1" applyBorder="1"/>
    <xf numFmtId="3" fontId="1" fillId="10" borderId="13" xfId="2" applyNumberFormat="1" applyFont="1" applyFill="1" applyBorder="1" applyAlignment="1">
      <alignment horizontal="right"/>
    </xf>
    <xf numFmtId="0" fontId="16" fillId="2" borderId="13" xfId="0" applyFont="1" applyFill="1" applyBorder="1" applyAlignment="1">
      <alignment horizontal="right"/>
    </xf>
    <xf numFmtId="0" fontId="16" fillId="2" borderId="13" xfId="0" applyFont="1" applyFill="1" applyBorder="1"/>
    <xf numFmtId="0" fontId="13" fillId="11" borderId="13" xfId="0" applyFont="1" applyFill="1" applyBorder="1" applyAlignment="1">
      <alignment horizontal="right"/>
    </xf>
    <xf numFmtId="166" fontId="3" fillId="8" borderId="13" xfId="1" applyNumberFormat="1" applyFont="1" applyFill="1" applyBorder="1" applyAlignment="1">
      <alignment horizontal="right"/>
    </xf>
    <xf numFmtId="169" fontId="3" fillId="2" borderId="13" xfId="3" applyNumberFormat="1" applyFont="1" applyFill="1" applyBorder="1" applyAlignment="1">
      <alignment horizontal="right"/>
    </xf>
    <xf numFmtId="3" fontId="13" fillId="12" borderId="13" xfId="2" applyNumberFormat="1" applyFont="1" applyFill="1" applyBorder="1" applyAlignment="1">
      <alignment horizontal="right"/>
    </xf>
    <xf numFmtId="169" fontId="27" fillId="2" borderId="13" xfId="3" applyNumberFormat="1" applyFont="1" applyFill="1" applyBorder="1"/>
    <xf numFmtId="0" fontId="13" fillId="4" borderId="12" xfId="0" applyFont="1" applyFill="1" applyBorder="1" applyAlignment="1">
      <alignment horizontal="center"/>
    </xf>
    <xf numFmtId="169" fontId="27" fillId="2" borderId="12" xfId="3" applyNumberFormat="1" applyFont="1" applyFill="1" applyBorder="1"/>
    <xf numFmtId="9" fontId="1" fillId="2" borderId="9" xfId="3" applyFont="1" applyFill="1" applyBorder="1" applyAlignment="1">
      <alignment horizontal="right"/>
    </xf>
    <xf numFmtId="164" fontId="13" fillId="5" borderId="0" xfId="2" applyNumberFormat="1" applyFont="1" applyFill="1" applyBorder="1" applyAlignment="1">
      <alignment horizontal="right" wrapText="1"/>
    </xf>
    <xf numFmtId="164" fontId="13" fillId="2" borderId="0" xfId="2" applyNumberFormat="1" applyFont="1" applyFill="1" applyBorder="1" applyAlignment="1"/>
    <xf numFmtId="164" fontId="7" fillId="6" borderId="0" xfId="2" applyNumberFormat="1" applyFont="1" applyFill="1" applyBorder="1" applyAlignment="1"/>
    <xf numFmtId="164" fontId="1" fillId="2" borderId="0" xfId="2" applyNumberFormat="1" applyFont="1" applyFill="1" applyBorder="1" applyAlignment="1"/>
    <xf numFmtId="164" fontId="7" fillId="2" borderId="0" xfId="2" applyNumberFormat="1" applyFont="1" applyFill="1" applyBorder="1" applyAlignment="1"/>
    <xf numFmtId="164" fontId="8" fillId="7" borderId="0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165" fontId="22" fillId="5" borderId="12" xfId="1" applyNumberFormat="1" applyFont="1" applyFill="1" applyBorder="1" applyAlignment="1">
      <alignment horizontal="center"/>
    </xf>
    <xf numFmtId="165" fontId="7" fillId="6" borderId="12" xfId="1" applyNumberFormat="1" applyFont="1" applyFill="1" applyBorder="1" applyAlignment="1">
      <alignment horizontal="center"/>
    </xf>
    <xf numFmtId="165" fontId="7" fillId="2" borderId="9" xfId="1" applyNumberFormat="1" applyFont="1" applyFill="1" applyBorder="1" applyAlignment="1">
      <alignment horizontal="right"/>
    </xf>
    <xf numFmtId="165" fontId="7" fillId="9" borderId="12" xfId="1" applyNumberFormat="1" applyFont="1" applyFill="1" applyBorder="1" applyAlignment="1">
      <alignment horizontal="right"/>
    </xf>
    <xf numFmtId="165" fontId="27" fillId="9" borderId="12" xfId="1" applyNumberFormat="1" applyFont="1" applyFill="1" applyBorder="1" applyAlignment="1">
      <alignment horizontal="center"/>
    </xf>
    <xf numFmtId="165" fontId="1" fillId="9" borderId="12" xfId="1" applyNumberFormat="1" applyFont="1" applyFill="1" applyBorder="1"/>
    <xf numFmtId="165" fontId="1" fillId="9" borderId="12" xfId="1" applyNumberFormat="1" applyFont="1" applyFill="1" applyBorder="1" applyAlignment="1">
      <alignment horizontal="right"/>
    </xf>
    <xf numFmtId="165" fontId="1" fillId="9" borderId="9" xfId="1" applyNumberFormat="1" applyFont="1" applyFill="1" applyBorder="1" applyAlignment="1">
      <alignment horizontal="right"/>
    </xf>
    <xf numFmtId="165" fontId="16" fillId="2" borderId="12" xfId="1" applyNumberFormat="1" applyFont="1" applyFill="1" applyBorder="1"/>
    <xf numFmtId="165" fontId="7" fillId="0" borderId="12" xfId="1" applyNumberFormat="1" applyFont="1" applyFill="1" applyBorder="1" applyAlignment="1">
      <alignment horizontal="right"/>
    </xf>
    <xf numFmtId="165" fontId="34" fillId="2" borderId="12" xfId="1" applyNumberFormat="1" applyFont="1" applyFill="1" applyBorder="1" applyAlignment="1">
      <alignment horizontal="right"/>
    </xf>
    <xf numFmtId="3" fontId="15" fillId="13" borderId="0" xfId="1" applyNumberFormat="1" applyFont="1" applyFill="1" applyBorder="1" applyAlignment="1">
      <alignment horizontal="right"/>
    </xf>
    <xf numFmtId="3" fontId="15" fillId="13" borderId="0" xfId="2" applyNumberFormat="1" applyFont="1" applyFill="1" applyBorder="1" applyAlignment="1">
      <alignment horizontal="right"/>
    </xf>
    <xf numFmtId="168" fontId="3" fillId="8" borderId="18" xfId="2" applyNumberFormat="1" applyFont="1" applyFill="1" applyBorder="1"/>
    <xf numFmtId="168" fontId="3" fillId="8" borderId="16" xfId="2" applyNumberFormat="1" applyFont="1" applyFill="1" applyBorder="1"/>
    <xf numFmtId="168" fontId="3" fillId="8" borderId="17" xfId="2" applyNumberFormat="1" applyFont="1" applyFill="1" applyBorder="1"/>
    <xf numFmtId="166" fontId="3" fillId="8" borderId="12" xfId="1" applyNumberFormat="1" applyFont="1" applyFill="1" applyBorder="1" applyAlignment="1">
      <alignment horizontal="right"/>
    </xf>
    <xf numFmtId="166" fontId="7" fillId="2" borderId="12" xfId="1" applyNumberFormat="1" applyFont="1" applyFill="1" applyBorder="1" applyAlignment="1">
      <alignment horizontal="right"/>
    </xf>
    <xf numFmtId="166" fontId="3" fillId="8" borderId="18" xfId="2" applyNumberFormat="1" applyFont="1" applyFill="1" applyBorder="1"/>
    <xf numFmtId="166" fontId="3" fillId="8" borderId="16" xfId="2" applyNumberFormat="1" applyFont="1" applyFill="1" applyBorder="1"/>
    <xf numFmtId="166" fontId="3" fillId="8" borderId="17" xfId="1" applyNumberFormat="1" applyFont="1" applyFill="1" applyBorder="1"/>
    <xf numFmtId="166" fontId="3" fillId="8" borderId="12" xfId="1" applyNumberFormat="1" applyFont="1" applyFill="1" applyBorder="1"/>
    <xf numFmtId="3" fontId="15" fillId="13" borderId="13" xfId="1" applyNumberFormat="1" applyFont="1" applyFill="1" applyBorder="1" applyAlignment="1">
      <alignment horizontal="right"/>
    </xf>
    <xf numFmtId="3" fontId="15" fillId="13" borderId="13" xfId="2" applyNumberFormat="1" applyFont="1" applyFill="1" applyBorder="1" applyAlignment="1">
      <alignment horizontal="right"/>
    </xf>
    <xf numFmtId="0" fontId="10" fillId="2" borderId="12" xfId="0" applyFont="1" applyFill="1" applyBorder="1" applyAlignment="1">
      <alignment horizontal="center" vertical="center" textRotation="90" wrapText="1"/>
    </xf>
    <xf numFmtId="0" fontId="7" fillId="8" borderId="19" xfId="0" applyFont="1" applyFill="1" applyBorder="1" applyAlignment="1">
      <alignment horizontal="center"/>
    </xf>
    <xf numFmtId="0" fontId="7" fillId="8" borderId="20" xfId="0" applyFont="1" applyFill="1" applyBorder="1" applyAlignment="1">
      <alignment horizontal="center"/>
    </xf>
    <xf numFmtId="0" fontId="7" fillId="8" borderId="21" xfId="0" applyFont="1" applyFill="1" applyBorder="1" applyAlignment="1">
      <alignment horizontal="center"/>
    </xf>
    <xf numFmtId="164" fontId="9" fillId="3" borderId="1" xfId="2" applyNumberFormat="1" applyFont="1" applyFill="1" applyBorder="1" applyAlignment="1">
      <alignment horizontal="center" vertical="center"/>
    </xf>
    <xf numFmtId="164" fontId="9" fillId="3" borderId="2" xfId="2" applyNumberFormat="1" applyFont="1" applyFill="1" applyBorder="1" applyAlignment="1">
      <alignment horizontal="center" vertical="center"/>
    </xf>
    <xf numFmtId="164" fontId="9" fillId="3" borderId="3" xfId="2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D653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129540</xdr:colOff>
      <xdr:row>1</xdr:row>
      <xdr:rowOff>60960</xdr:rowOff>
    </xdr:from>
    <xdr:ext cx="18630900" cy="62324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9140" y="251460"/>
          <a:ext cx="18630900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3600">
              <a:solidFill>
                <a:srgbClr val="008080"/>
              </a:solidFill>
              <a:latin typeface="Arial" panose="020B0604020202020204" pitchFamily="34" charset="0"/>
              <a:cs typeface="Arial" panose="020B0604020202020204" pitchFamily="34" charset="0"/>
            </a:rPr>
            <a:t>Exhibit 1 Savings and Expenditures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-Budget%20&amp;%20Administration/Reporting/WUTC/2022%20Reporting/April%2017%20Filing/UE-210822-UG-210823-PSE-Exhibit-1-2022-Savings-and-Expendit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1_CURRENT-year View"/>
    </sheetNames>
    <sheetDataSet>
      <sheetData sheetId="0">
        <row r="29">
          <cell r="H29">
            <v>165040.69999999998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62"/>
    <pageSetUpPr autoPageBreaks="0"/>
  </sheetPr>
  <dimension ref="A2:AM137"/>
  <sheetViews>
    <sheetView showGridLines="0" tabSelected="1" topLeftCell="L1" zoomScale="90" zoomScaleNormal="90" workbookViewId="0">
      <selection activeCell="S4" sqref="S4"/>
    </sheetView>
  </sheetViews>
  <sheetFormatPr defaultColWidth="9.140625" defaultRowHeight="15" x14ac:dyDescent="0.2"/>
  <cols>
    <col min="1" max="1" width="9.140625" style="5"/>
    <col min="2" max="2" width="5.42578125" style="1" customWidth="1"/>
    <col min="3" max="3" width="12.85546875" style="2" customWidth="1"/>
    <col min="4" max="4" width="5.28515625" style="2" customWidth="1"/>
    <col min="5" max="5" width="6.140625" style="2" customWidth="1"/>
    <col min="6" max="6" width="30.140625" style="2" customWidth="1"/>
    <col min="7" max="7" width="2.42578125" style="3" customWidth="1"/>
    <col min="8" max="12" width="18.85546875" style="2" customWidth="1"/>
    <col min="13" max="13" width="18.85546875" style="3" customWidth="1"/>
    <col min="14" max="14" width="2.28515625" style="2" customWidth="1"/>
    <col min="15" max="17" width="17.85546875" style="2" customWidth="1"/>
    <col min="18" max="18" width="23.5703125" style="2" customWidth="1"/>
    <col min="19" max="19" width="23.42578125" style="2" customWidth="1"/>
    <col min="20" max="20" width="23.28515625" style="2" customWidth="1"/>
    <col min="21" max="21" width="18.7109375" style="2" bestFit="1" customWidth="1"/>
    <col min="22" max="22" width="15.28515625" style="2" bestFit="1" customWidth="1"/>
    <col min="23" max="38" width="9.140625" style="2"/>
    <col min="39" max="16384" width="9.140625" style="5"/>
  </cols>
  <sheetData>
    <row r="2" spans="2:39" x14ac:dyDescent="0.2">
      <c r="O2" s="4"/>
    </row>
    <row r="3" spans="2:39" ht="33.75" x14ac:dyDescent="0.5">
      <c r="L3" s="296" t="s">
        <v>83</v>
      </c>
      <c r="O3" s="6"/>
    </row>
    <row r="4" spans="2:39" s="12" customFormat="1" x14ac:dyDescent="0.2">
      <c r="B4" s="7"/>
      <c r="C4" s="8"/>
      <c r="D4" s="8"/>
      <c r="E4" s="8"/>
      <c r="F4" s="8"/>
      <c r="G4" s="3"/>
      <c r="H4" s="9"/>
      <c r="I4" s="9"/>
      <c r="J4" s="9"/>
      <c r="K4" s="8"/>
      <c r="L4" s="3"/>
      <c r="M4" s="3"/>
      <c r="N4" s="10"/>
      <c r="O4" s="3"/>
      <c r="P4" s="3"/>
      <c r="Q4" s="3"/>
      <c r="R4" s="8"/>
      <c r="S4" s="8"/>
      <c r="T4" s="8"/>
      <c r="U4" s="8"/>
      <c r="V4" s="11"/>
      <c r="W4" s="11"/>
      <c r="X4" s="7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</row>
    <row r="5" spans="2:39" s="12" customFormat="1" x14ac:dyDescent="0.2">
      <c r="B5" s="7"/>
      <c r="C5" s="8"/>
      <c r="D5" s="8"/>
      <c r="E5" s="8"/>
      <c r="F5" s="8"/>
      <c r="G5" s="3"/>
      <c r="H5" s="9"/>
      <c r="K5" s="8"/>
      <c r="L5" s="3"/>
      <c r="M5" s="3"/>
      <c r="N5" s="10"/>
      <c r="O5" s="3"/>
      <c r="P5" s="3"/>
      <c r="Q5" s="3"/>
      <c r="R5" s="8"/>
      <c r="S5" s="8"/>
      <c r="T5" s="8"/>
      <c r="U5" s="8"/>
      <c r="V5" s="11"/>
      <c r="W5" s="11"/>
      <c r="X5" s="7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</row>
    <row r="6" spans="2:39" s="12" customFormat="1" x14ac:dyDescent="0.2">
      <c r="B6" s="7"/>
      <c r="C6" s="9" t="s">
        <v>84</v>
      </c>
      <c r="D6" s="8"/>
      <c r="E6" s="8"/>
      <c r="F6" s="8"/>
      <c r="G6" s="3"/>
      <c r="H6" s="9"/>
      <c r="K6" s="8"/>
      <c r="L6" s="3"/>
      <c r="M6" s="3"/>
      <c r="N6" s="10"/>
      <c r="O6" s="3"/>
      <c r="P6" s="3"/>
      <c r="Q6" s="3"/>
      <c r="R6" s="289"/>
      <c r="S6" s="8"/>
      <c r="T6" s="8"/>
      <c r="U6" s="8"/>
      <c r="V6" s="11"/>
      <c r="W6" s="11"/>
      <c r="X6" s="7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2:39" s="12" customFormat="1" x14ac:dyDescent="0.2">
      <c r="B7" s="7"/>
      <c r="C7" s="9" t="s">
        <v>82</v>
      </c>
      <c r="D7" s="8"/>
      <c r="E7" s="8"/>
      <c r="F7" s="8"/>
      <c r="G7" s="3"/>
      <c r="H7" s="10"/>
      <c r="I7" s="3"/>
      <c r="J7" s="3"/>
      <c r="K7" s="8"/>
      <c r="L7" s="3"/>
      <c r="M7" s="3"/>
      <c r="N7" s="13"/>
      <c r="O7" s="3"/>
      <c r="P7" s="3"/>
      <c r="Q7" s="3"/>
      <c r="R7" s="8"/>
      <c r="S7" s="8"/>
      <c r="T7" s="8"/>
      <c r="U7" s="8"/>
      <c r="V7" s="11"/>
      <c r="W7" s="11"/>
      <c r="X7" s="7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</row>
    <row r="9" spans="2:39" ht="10.5" customHeight="1" thickBot="1" x14ac:dyDescent="0.25"/>
    <row r="10" spans="2:39" s="19" customFormat="1" ht="20.25" customHeight="1" thickBot="1" x14ac:dyDescent="0.25">
      <c r="B10" s="14"/>
      <c r="C10" s="15">
        <f>12/12</f>
        <v>1</v>
      </c>
      <c r="D10" s="16"/>
      <c r="E10" s="16"/>
      <c r="F10" s="17"/>
      <c r="G10" s="3"/>
      <c r="H10" s="461" t="s">
        <v>0</v>
      </c>
      <c r="I10" s="462"/>
      <c r="J10" s="462"/>
      <c r="K10" s="462"/>
      <c r="L10" s="462"/>
      <c r="M10" s="463"/>
      <c r="N10" s="3"/>
      <c r="O10" s="461" t="s">
        <v>1</v>
      </c>
      <c r="P10" s="462"/>
      <c r="Q10" s="462"/>
      <c r="R10" s="462"/>
      <c r="S10" s="462"/>
      <c r="T10" s="463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</row>
    <row r="11" spans="2:39" s="26" customFormat="1" ht="41.25" customHeight="1" x14ac:dyDescent="0.2">
      <c r="B11" s="20"/>
      <c r="C11" s="21" t="s">
        <v>88</v>
      </c>
      <c r="D11" s="464" t="s">
        <v>89</v>
      </c>
      <c r="E11" s="464"/>
      <c r="F11" s="465"/>
      <c r="G11" s="3"/>
      <c r="H11" s="346" t="s">
        <v>87</v>
      </c>
      <c r="I11" s="347" t="s">
        <v>86</v>
      </c>
      <c r="J11" s="347" t="s">
        <v>90</v>
      </c>
      <c r="K11" s="348" t="s">
        <v>97</v>
      </c>
      <c r="L11" s="331" t="s">
        <v>85</v>
      </c>
      <c r="M11" s="344" t="s">
        <v>91</v>
      </c>
      <c r="N11" s="3"/>
      <c r="O11" s="22" t="s">
        <v>87</v>
      </c>
      <c r="P11" s="23" t="s">
        <v>86</v>
      </c>
      <c r="Q11" s="23" t="s">
        <v>90</v>
      </c>
      <c r="R11" s="399" t="s">
        <v>96</v>
      </c>
      <c r="S11" s="23" t="s">
        <v>94</v>
      </c>
      <c r="T11" s="24" t="s">
        <v>95</v>
      </c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</row>
    <row r="12" spans="2:39" ht="15.75" customHeight="1" x14ac:dyDescent="0.2">
      <c r="B12" s="27"/>
      <c r="C12" s="28"/>
      <c r="D12" s="349" t="s">
        <v>2</v>
      </c>
      <c r="E12" s="29"/>
      <c r="F12" s="30"/>
      <c r="H12" s="31"/>
      <c r="I12" s="32"/>
      <c r="J12" s="32"/>
      <c r="K12" s="34"/>
      <c r="L12" s="32"/>
      <c r="M12" s="35"/>
      <c r="N12" s="3"/>
      <c r="O12" s="31"/>
      <c r="P12" s="297"/>
      <c r="Q12" s="32"/>
      <c r="R12" s="33"/>
      <c r="S12" s="32"/>
      <c r="T12" s="423"/>
      <c r="AM12" s="2"/>
    </row>
    <row r="13" spans="2:39" x14ac:dyDescent="0.2">
      <c r="B13" s="27"/>
      <c r="C13" s="36">
        <v>201</v>
      </c>
      <c r="D13" s="37" t="s">
        <v>3</v>
      </c>
      <c r="E13" s="38"/>
      <c r="F13" s="39"/>
      <c r="H13" s="40">
        <v>4686624.8400000008</v>
      </c>
      <c r="I13" s="317">
        <v>7493689.6899999995</v>
      </c>
      <c r="J13" s="317">
        <f>H13+I13</f>
        <v>12180314.530000001</v>
      </c>
      <c r="K13" s="363">
        <v>1372.1849999999999</v>
      </c>
      <c r="L13" s="332">
        <v>1457.3834600000002</v>
      </c>
      <c r="M13" s="43">
        <f>K13+L13</f>
        <v>2829.5684600000004</v>
      </c>
      <c r="N13" s="3"/>
      <c r="O13" s="40">
        <v>1354181.8</v>
      </c>
      <c r="P13" s="298">
        <v>2001793.93</v>
      </c>
      <c r="Q13" s="317">
        <f>O13+P13</f>
        <v>3355975.73</v>
      </c>
      <c r="R13" s="400">
        <v>27671</v>
      </c>
      <c r="S13" s="41">
        <v>30267.860000000011</v>
      </c>
      <c r="T13" s="44">
        <f>R13+S13</f>
        <v>57938.860000000015</v>
      </c>
      <c r="AM13" s="2"/>
    </row>
    <row r="14" spans="2:39" x14ac:dyDescent="0.2">
      <c r="B14" s="27"/>
      <c r="C14" s="36"/>
      <c r="D14" s="38"/>
      <c r="E14" s="38"/>
      <c r="F14" s="37"/>
      <c r="H14" s="40"/>
      <c r="I14" s="317"/>
      <c r="J14" s="317"/>
      <c r="K14" s="363"/>
      <c r="L14" s="332"/>
      <c r="M14" s="43"/>
      <c r="N14" s="3"/>
      <c r="O14" s="40"/>
      <c r="P14" s="298"/>
      <c r="Q14" s="317"/>
      <c r="R14" s="400"/>
      <c r="S14" s="41"/>
      <c r="T14" s="44"/>
      <c r="AM14" s="2"/>
    </row>
    <row r="15" spans="2:39" x14ac:dyDescent="0.2">
      <c r="B15" s="27"/>
      <c r="C15" s="36">
        <v>214</v>
      </c>
      <c r="D15" s="45" t="s">
        <v>4</v>
      </c>
      <c r="F15" s="39"/>
      <c r="H15" s="46">
        <f>SUM(H16:H24)</f>
        <v>18346762.449999999</v>
      </c>
      <c r="I15" s="324">
        <v>24073485.869999997</v>
      </c>
      <c r="J15" s="324">
        <f t="shared" ref="J15:J77" si="0">H15+I15</f>
        <v>42420248.319999993</v>
      </c>
      <c r="K15" s="364">
        <f>SUM(K16:K24)</f>
        <v>73696.05</v>
      </c>
      <c r="L15" s="364">
        <f>SUM(L16:L24)</f>
        <v>90630.443370000008</v>
      </c>
      <c r="M15" s="48">
        <f t="shared" ref="M15:M65" si="1">K15+L15</f>
        <v>164326.49337000001</v>
      </c>
      <c r="N15" s="3"/>
      <c r="O15" s="46">
        <f>SUM(O16:O24)</f>
        <v>9252556.1099999994</v>
      </c>
      <c r="P15" s="299">
        <f>SUM(P16:P24)</f>
        <v>11018970.25</v>
      </c>
      <c r="Q15" s="324">
        <f t="shared" ref="Q15:Q77" si="2">O15+P15</f>
        <v>20271526.359999999</v>
      </c>
      <c r="R15" s="401">
        <f>SUM(R16:R24)</f>
        <v>2397350</v>
      </c>
      <c r="S15" s="401">
        <f>SUM(S16:S24)</f>
        <v>2605166.0699999691</v>
      </c>
      <c r="T15" s="44">
        <f t="shared" ref="T15:T65" si="3">R15+S15</f>
        <v>5002516.0699999686</v>
      </c>
      <c r="AM15" s="2"/>
    </row>
    <row r="16" spans="2:39" s="56" customFormat="1" x14ac:dyDescent="0.2">
      <c r="B16" s="50"/>
      <c r="C16" s="51"/>
      <c r="D16" s="52"/>
      <c r="E16" s="53" t="s">
        <v>60</v>
      </c>
      <c r="F16" s="54"/>
      <c r="G16" s="3"/>
      <c r="H16" s="58">
        <v>1149355.93</v>
      </c>
      <c r="I16" s="353">
        <v>905997.6</v>
      </c>
      <c r="J16" s="353">
        <f t="shared" si="0"/>
        <v>2055353.5299999998</v>
      </c>
      <c r="K16" s="365">
        <v>922.37</v>
      </c>
      <c r="L16" s="333">
        <v>927.89010000000894</v>
      </c>
      <c r="M16" s="294">
        <f t="shared" si="1"/>
        <v>1850.2601000000091</v>
      </c>
      <c r="N16" s="3"/>
      <c r="O16" s="58"/>
      <c r="P16" s="300"/>
      <c r="Q16" s="353"/>
      <c r="R16" s="402"/>
      <c r="S16" s="59"/>
      <c r="T16" s="205"/>
    </row>
    <row r="17" spans="2:39" s="56" customFormat="1" x14ac:dyDescent="0.2">
      <c r="B17" s="50"/>
      <c r="C17" s="51"/>
      <c r="D17" s="52"/>
      <c r="E17" s="53" t="s">
        <v>5</v>
      </c>
      <c r="F17" s="54"/>
      <c r="G17" s="3"/>
      <c r="H17" s="58">
        <v>3843297.4600000004</v>
      </c>
      <c r="I17" s="353">
        <v>5398566.2799999993</v>
      </c>
      <c r="J17" s="353">
        <f t="shared" si="0"/>
        <v>9241863.7400000002</v>
      </c>
      <c r="K17" s="365">
        <v>7583.433</v>
      </c>
      <c r="L17" s="333">
        <v>9195.67</v>
      </c>
      <c r="M17" s="294">
        <f t="shared" si="1"/>
        <v>16779.102999999999</v>
      </c>
      <c r="N17" s="3"/>
      <c r="O17" s="58">
        <v>3343842.48</v>
      </c>
      <c r="P17" s="300">
        <v>4517227.75</v>
      </c>
      <c r="Q17" s="353">
        <f t="shared" si="2"/>
        <v>7861070.2300000004</v>
      </c>
      <c r="R17" s="402">
        <v>501558</v>
      </c>
      <c r="S17" s="59">
        <v>628052.2399999731</v>
      </c>
      <c r="T17" s="205">
        <f t="shared" si="3"/>
        <v>1129610.2399999732</v>
      </c>
    </row>
    <row r="18" spans="2:39" s="56" customFormat="1" x14ac:dyDescent="0.2">
      <c r="B18" s="50"/>
      <c r="C18" s="51"/>
      <c r="D18" s="52"/>
      <c r="E18" s="53" t="s">
        <v>6</v>
      </c>
      <c r="F18" s="54"/>
      <c r="G18" s="3"/>
      <c r="H18" s="58">
        <v>705775.27</v>
      </c>
      <c r="I18" s="353">
        <v>730981.49000000011</v>
      </c>
      <c r="J18" s="353">
        <f t="shared" si="0"/>
        <v>1436756.7600000002</v>
      </c>
      <c r="K18" s="365">
        <v>861.351</v>
      </c>
      <c r="L18" s="333">
        <v>781.05046999999786</v>
      </c>
      <c r="M18" s="294">
        <f t="shared" si="1"/>
        <v>1642.401469999998</v>
      </c>
      <c r="N18" s="3"/>
      <c r="O18" s="58">
        <v>364862.40999999992</v>
      </c>
      <c r="P18" s="300">
        <v>521049.66</v>
      </c>
      <c r="Q18" s="353">
        <f t="shared" si="2"/>
        <v>885912.06999999983</v>
      </c>
      <c r="R18" s="402">
        <v>55376</v>
      </c>
      <c r="S18" s="59">
        <v>71248.519999999495</v>
      </c>
      <c r="T18" s="205">
        <f t="shared" si="3"/>
        <v>126624.51999999949</v>
      </c>
    </row>
    <row r="19" spans="2:39" s="56" customFormat="1" x14ac:dyDescent="0.2">
      <c r="B19" s="50"/>
      <c r="C19" s="51"/>
      <c r="D19" s="52"/>
      <c r="E19" s="53" t="s">
        <v>7</v>
      </c>
      <c r="F19" s="54"/>
      <c r="G19" s="3"/>
      <c r="H19" s="58">
        <v>548275.3899999999</v>
      </c>
      <c r="I19" s="353">
        <v>1132161.7799999998</v>
      </c>
      <c r="J19" s="353">
        <f t="shared" si="0"/>
        <v>1680437.1699999997</v>
      </c>
      <c r="K19" s="365">
        <v>557.41399999999999</v>
      </c>
      <c r="L19" s="333">
        <v>816.39629999999988</v>
      </c>
      <c r="M19" s="294">
        <f t="shared" si="1"/>
        <v>1373.8102999999999</v>
      </c>
      <c r="N19" s="3"/>
      <c r="O19" s="58"/>
      <c r="P19" s="300"/>
      <c r="Q19" s="353"/>
      <c r="R19" s="402">
        <v>4489</v>
      </c>
      <c r="S19" s="59">
        <v>5920.5000000000964</v>
      </c>
      <c r="T19" s="205">
        <f t="shared" si="3"/>
        <v>10409.500000000096</v>
      </c>
    </row>
    <row r="20" spans="2:39" s="56" customFormat="1" x14ac:dyDescent="0.2">
      <c r="B20" s="50"/>
      <c r="C20" s="51"/>
      <c r="D20" s="52"/>
      <c r="E20" s="53" t="s">
        <v>59</v>
      </c>
      <c r="F20" s="54"/>
      <c r="G20" s="3"/>
      <c r="H20" s="58">
        <v>998491.89</v>
      </c>
      <c r="I20" s="353">
        <v>1414466.1600000001</v>
      </c>
      <c r="J20" s="353">
        <f t="shared" si="0"/>
        <v>2412958.0500000003</v>
      </c>
      <c r="K20" s="366">
        <v>1816.088</v>
      </c>
      <c r="L20" s="334">
        <v>1243.921</v>
      </c>
      <c r="M20" s="295">
        <f t="shared" si="1"/>
        <v>3060.009</v>
      </c>
      <c r="N20" s="288"/>
      <c r="O20" s="58">
        <v>1556488.13</v>
      </c>
      <c r="P20" s="300">
        <v>1848641.9899999998</v>
      </c>
      <c r="Q20" s="353">
        <f t="shared" si="2"/>
        <v>3405130.1199999996</v>
      </c>
      <c r="R20" s="402">
        <v>351351</v>
      </c>
      <c r="S20" s="59">
        <v>292932.59999999643</v>
      </c>
      <c r="T20" s="205">
        <f t="shared" si="3"/>
        <v>644283.59999999637</v>
      </c>
    </row>
    <row r="21" spans="2:39" s="56" customFormat="1" x14ac:dyDescent="0.2">
      <c r="B21" s="50"/>
      <c r="C21" s="51"/>
      <c r="D21" s="52"/>
      <c r="E21" s="53" t="s">
        <v>92</v>
      </c>
      <c r="F21" s="54"/>
      <c r="G21" s="3"/>
      <c r="H21" s="58">
        <v>3330.97</v>
      </c>
      <c r="I21" s="353"/>
      <c r="J21" s="353">
        <f t="shared" si="0"/>
        <v>3330.97</v>
      </c>
      <c r="K21" s="366">
        <v>0.27800000000000002</v>
      </c>
      <c r="L21" s="334"/>
      <c r="M21" s="295">
        <f t="shared" si="1"/>
        <v>0.27800000000000002</v>
      </c>
      <c r="N21" s="288"/>
      <c r="O21" s="58">
        <v>1030.2400000000021</v>
      </c>
      <c r="P21" s="300"/>
      <c r="Q21" s="353">
        <f t="shared" si="2"/>
        <v>1030.2400000000021</v>
      </c>
      <c r="R21" s="402">
        <v>17</v>
      </c>
      <c r="S21" s="59"/>
      <c r="T21" s="205">
        <f t="shared" si="3"/>
        <v>17</v>
      </c>
    </row>
    <row r="22" spans="2:39" s="60" customFormat="1" x14ac:dyDescent="0.2">
      <c r="B22" s="50"/>
      <c r="C22" s="51"/>
      <c r="D22" s="57"/>
      <c r="E22" s="53" t="s">
        <v>61</v>
      </c>
      <c r="F22" s="53"/>
      <c r="G22" s="3"/>
      <c r="H22" s="58">
        <v>1176597.5299999998</v>
      </c>
      <c r="I22" s="353">
        <v>1472828.3900000001</v>
      </c>
      <c r="J22" s="353">
        <f t="shared" si="0"/>
        <v>2649425.9199999999</v>
      </c>
      <c r="K22" s="365">
        <v>1356.242</v>
      </c>
      <c r="L22" s="333">
        <v>1355.914199999999</v>
      </c>
      <c r="M22" s="294">
        <f t="shared" si="1"/>
        <v>2712.156199999999</v>
      </c>
      <c r="N22" s="3"/>
      <c r="O22" s="58">
        <v>2608389.3899999997</v>
      </c>
      <c r="P22" s="300">
        <v>2608874.8900000006</v>
      </c>
      <c r="Q22" s="353">
        <f t="shared" si="2"/>
        <v>5217264.28</v>
      </c>
      <c r="R22" s="402">
        <v>265023</v>
      </c>
      <c r="S22" s="59">
        <v>227436.20999999993</v>
      </c>
      <c r="T22" s="205">
        <f t="shared" si="3"/>
        <v>492459.20999999996</v>
      </c>
      <c r="U22" s="60" t="s">
        <v>8</v>
      </c>
    </row>
    <row r="23" spans="2:39" s="60" customFormat="1" x14ac:dyDescent="0.2">
      <c r="B23" s="50"/>
      <c r="C23" s="51"/>
      <c r="D23" s="57"/>
      <c r="E23" s="53" t="s">
        <v>98</v>
      </c>
      <c r="F23" s="53"/>
      <c r="G23" s="3"/>
      <c r="H23" s="58">
        <v>1577453.42</v>
      </c>
      <c r="I23" s="353">
        <v>1680087.7099999997</v>
      </c>
      <c r="J23" s="353">
        <f t="shared" si="0"/>
        <v>3257541.13</v>
      </c>
      <c r="K23" s="455">
        <v>42405.144</v>
      </c>
      <c r="L23" s="444">
        <v>51468.817999999999</v>
      </c>
      <c r="M23" s="294">
        <f t="shared" si="1"/>
        <v>93873.962</v>
      </c>
      <c r="N23" s="3"/>
      <c r="O23" s="58">
        <v>1377943.46</v>
      </c>
      <c r="P23" s="300">
        <v>1522919.44</v>
      </c>
      <c r="Q23" s="353">
        <f t="shared" si="2"/>
        <v>2900862.9</v>
      </c>
      <c r="R23" s="456">
        <v>1219536</v>
      </c>
      <c r="S23" s="445">
        <v>1379576</v>
      </c>
      <c r="T23" s="205">
        <f>R23+S23</f>
        <v>2599112</v>
      </c>
    </row>
    <row r="24" spans="2:39" s="60" customFormat="1" x14ac:dyDescent="0.2">
      <c r="B24" s="50"/>
      <c r="C24" s="51"/>
      <c r="D24" s="57"/>
      <c r="E24" s="53" t="s">
        <v>62</v>
      </c>
      <c r="F24" s="53"/>
      <c r="G24" s="3"/>
      <c r="H24" s="58">
        <v>8344184.5899999999</v>
      </c>
      <c r="I24" s="353">
        <v>11338396.459999999</v>
      </c>
      <c r="J24" s="396">
        <f t="shared" si="0"/>
        <v>19682581.049999997</v>
      </c>
      <c r="K24" s="394">
        <v>18193.73</v>
      </c>
      <c r="L24" s="333">
        <v>24840.783299999999</v>
      </c>
      <c r="M24" s="294">
        <f t="shared" si="1"/>
        <v>43034.513299999999</v>
      </c>
      <c r="N24" s="3"/>
      <c r="O24" s="58"/>
      <c r="P24" s="300">
        <v>256.51999999999953</v>
      </c>
      <c r="Q24" s="353">
        <f t="shared" si="2"/>
        <v>256.51999999999953</v>
      </c>
      <c r="R24" s="402">
        <v>0</v>
      </c>
      <c r="S24" s="59">
        <v>0</v>
      </c>
      <c r="T24" s="205"/>
    </row>
    <row r="25" spans="2:39" s="69" customFormat="1" ht="12" customHeight="1" x14ac:dyDescent="0.2">
      <c r="B25" s="61"/>
      <c r="C25" s="62">
        <v>215</v>
      </c>
      <c r="D25" s="63" t="s">
        <v>9</v>
      </c>
      <c r="E25" s="64"/>
      <c r="F25" s="65"/>
      <c r="G25" s="3"/>
      <c r="H25" s="40">
        <f>139153.93+'[1]Exhibit 1_CURRENT-year View'!$H$29</f>
        <v>304194.63</v>
      </c>
      <c r="I25" s="317">
        <v>378303.48</v>
      </c>
      <c r="J25" s="317">
        <f t="shared" si="0"/>
        <v>682498.11</v>
      </c>
      <c r="K25" s="367">
        <v>232</v>
      </c>
      <c r="L25" s="335">
        <v>222.583</v>
      </c>
      <c r="M25" s="67">
        <f t="shared" si="1"/>
        <v>454.58299999999997</v>
      </c>
      <c r="N25" s="3"/>
      <c r="O25" s="40">
        <v>70757</v>
      </c>
      <c r="P25" s="298">
        <v>97728.49</v>
      </c>
      <c r="Q25" s="317">
        <f t="shared" si="2"/>
        <v>168485.49</v>
      </c>
      <c r="R25" s="400">
        <v>4551</v>
      </c>
      <c r="S25" s="41">
        <v>6482.8</v>
      </c>
      <c r="T25" s="44">
        <f t="shared" si="3"/>
        <v>11033.8</v>
      </c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</row>
    <row r="26" spans="2:39" s="69" customFormat="1" x14ac:dyDescent="0.2">
      <c r="B26" s="61"/>
      <c r="C26" s="1" t="s">
        <v>71</v>
      </c>
      <c r="D26" s="2" t="s">
        <v>70</v>
      </c>
      <c r="E26" s="70"/>
      <c r="F26" s="39"/>
      <c r="G26" s="3"/>
      <c r="H26" s="40">
        <v>67647.7</v>
      </c>
      <c r="I26" s="317">
        <v>77977.52</v>
      </c>
      <c r="J26" s="317">
        <f t="shared" si="0"/>
        <v>145625.22</v>
      </c>
      <c r="K26" s="367"/>
      <c r="L26" s="335"/>
      <c r="M26" s="67"/>
      <c r="N26" s="3"/>
      <c r="O26" s="40">
        <v>60319.93</v>
      </c>
      <c r="P26" s="298">
        <v>88490.97</v>
      </c>
      <c r="Q26" s="317">
        <f t="shared" si="2"/>
        <v>148810.9</v>
      </c>
      <c r="R26" s="400">
        <v>0</v>
      </c>
      <c r="S26" s="41">
        <v>0</v>
      </c>
      <c r="T26" s="44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</row>
    <row r="27" spans="2:39" x14ac:dyDescent="0.2">
      <c r="B27" s="61"/>
      <c r="C27" s="1">
        <v>217</v>
      </c>
      <c r="D27" s="45" t="s">
        <v>10</v>
      </c>
      <c r="E27" s="71"/>
      <c r="F27" s="39"/>
      <c r="H27" s="40">
        <v>5334529.1999999993</v>
      </c>
      <c r="I27" s="317">
        <v>8712418.6500000004</v>
      </c>
      <c r="J27" s="317">
        <f t="shared" si="0"/>
        <v>14046947.85</v>
      </c>
      <c r="K27" s="367">
        <v>4945.8220000000001</v>
      </c>
      <c r="L27" s="335">
        <v>6842.4126699999997</v>
      </c>
      <c r="M27" s="67">
        <f t="shared" si="1"/>
        <v>11788.23467</v>
      </c>
      <c r="N27" s="3"/>
      <c r="O27" s="40">
        <v>324451.54999999993</v>
      </c>
      <c r="P27" s="298">
        <v>273257.67</v>
      </c>
      <c r="Q27" s="317">
        <f t="shared" si="2"/>
        <v>597709.22</v>
      </c>
      <c r="R27" s="400">
        <v>12431</v>
      </c>
      <c r="S27" s="41">
        <v>9847.11</v>
      </c>
      <c r="T27" s="44">
        <f t="shared" si="3"/>
        <v>22278.11</v>
      </c>
      <c r="V27" s="72"/>
      <c r="AM27" s="2"/>
    </row>
    <row r="28" spans="2:39" x14ac:dyDescent="0.2">
      <c r="B28" s="61"/>
      <c r="C28" s="62">
        <v>218</v>
      </c>
      <c r="D28" s="73" t="s">
        <v>11</v>
      </c>
      <c r="E28" s="74"/>
      <c r="F28" s="65"/>
      <c r="H28" s="40">
        <v>1431622.11</v>
      </c>
      <c r="I28" s="317">
        <v>2248835.64</v>
      </c>
      <c r="J28" s="317">
        <f t="shared" si="0"/>
        <v>3680457.75</v>
      </c>
      <c r="K28" s="367">
        <v>3128.4369999999999</v>
      </c>
      <c r="L28" s="335">
        <v>4059.069</v>
      </c>
      <c r="M28" s="67">
        <f t="shared" si="1"/>
        <v>7187.5059999999994</v>
      </c>
      <c r="N28" s="3"/>
      <c r="O28" s="40">
        <v>186356.67</v>
      </c>
      <c r="P28" s="298">
        <v>175349.65</v>
      </c>
      <c r="Q28" s="317">
        <f t="shared" si="2"/>
        <v>361706.32</v>
      </c>
      <c r="R28" s="400">
        <v>18901</v>
      </c>
      <c r="S28" s="41">
        <v>3599</v>
      </c>
      <c r="T28" s="44">
        <f t="shared" si="3"/>
        <v>22500</v>
      </c>
      <c r="AM28" s="2"/>
    </row>
    <row r="29" spans="2:39" s="69" customFormat="1" ht="12" customHeight="1" x14ac:dyDescent="0.2">
      <c r="B29" s="61"/>
      <c r="C29" s="62">
        <v>218</v>
      </c>
      <c r="D29" s="292" t="s">
        <v>79</v>
      </c>
      <c r="E29" s="64"/>
      <c r="F29" s="65"/>
      <c r="G29" s="3"/>
      <c r="H29" s="66"/>
      <c r="I29" s="317">
        <v>93208.09</v>
      </c>
      <c r="J29" s="317">
        <f t="shared" si="0"/>
        <v>93208.09</v>
      </c>
      <c r="K29" s="367"/>
      <c r="L29" s="335"/>
      <c r="M29" s="67"/>
      <c r="N29" s="3"/>
      <c r="O29" s="66"/>
      <c r="P29" s="301">
        <v>-68530.94</v>
      </c>
      <c r="Q29" s="432">
        <f t="shared" si="2"/>
        <v>-68530.94</v>
      </c>
      <c r="R29" s="400"/>
      <c r="S29" s="41"/>
      <c r="T29" s="44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</row>
    <row r="30" spans="2:39" x14ac:dyDescent="0.2">
      <c r="B30" s="61"/>
      <c r="C30" s="62"/>
      <c r="D30" s="73"/>
      <c r="E30" s="74"/>
      <c r="F30" s="65"/>
      <c r="H30" s="66"/>
      <c r="I30" s="317"/>
      <c r="J30" s="317"/>
      <c r="K30" s="367"/>
      <c r="L30" s="335"/>
      <c r="M30" s="67"/>
      <c r="N30" s="3"/>
      <c r="O30" s="66"/>
      <c r="P30" s="301"/>
      <c r="Q30" s="317"/>
      <c r="R30" s="400"/>
      <c r="S30" s="41"/>
      <c r="T30" s="44"/>
      <c r="AM30" s="2"/>
    </row>
    <row r="31" spans="2:39" x14ac:dyDescent="0.2">
      <c r="B31" s="61"/>
      <c r="C31" s="62"/>
      <c r="D31" s="73" t="s">
        <v>76</v>
      </c>
      <c r="E31" s="74"/>
      <c r="F31" s="65"/>
      <c r="H31" s="66"/>
      <c r="I31" s="317"/>
      <c r="J31" s="317"/>
      <c r="K31" s="367"/>
      <c r="L31" s="335"/>
      <c r="M31" s="67"/>
      <c r="N31" s="3"/>
      <c r="O31" s="66"/>
      <c r="P31" s="301">
        <v>25888.809999999998</v>
      </c>
      <c r="Q31" s="317">
        <f t="shared" si="2"/>
        <v>25888.809999999998</v>
      </c>
      <c r="R31" s="400"/>
      <c r="S31" s="41"/>
      <c r="T31" s="44"/>
      <c r="AM31" s="2"/>
    </row>
    <row r="32" spans="2:39" x14ac:dyDescent="0.2">
      <c r="B32" s="61"/>
      <c r="C32" s="1"/>
      <c r="D32" s="75"/>
      <c r="E32" s="74"/>
      <c r="F32" s="39"/>
      <c r="H32" s="76"/>
      <c r="I32" s="317"/>
      <c r="J32" s="317"/>
      <c r="K32" s="368"/>
      <c r="L32" s="336"/>
      <c r="M32" s="77"/>
      <c r="N32" s="3"/>
      <c r="O32" s="78"/>
      <c r="P32" s="397"/>
      <c r="Q32" s="316"/>
      <c r="R32" s="403"/>
      <c r="S32" s="79"/>
      <c r="T32" s="44"/>
      <c r="AM32" s="2"/>
    </row>
    <row r="33" spans="2:39" x14ac:dyDescent="0.2">
      <c r="B33" s="27"/>
      <c r="C33" s="36"/>
      <c r="D33" s="1"/>
      <c r="E33" s="1"/>
      <c r="F33" s="80" t="s">
        <v>12</v>
      </c>
      <c r="H33" s="81">
        <f>SUM(H13,H15,H25:H29)</f>
        <v>30171380.929999996</v>
      </c>
      <c r="I33" s="144">
        <v>43077918.939999998</v>
      </c>
      <c r="J33" s="144">
        <f t="shared" si="0"/>
        <v>73249299.86999999</v>
      </c>
      <c r="K33" s="369">
        <f>SUM(K13,K15,K25:K28)</f>
        <v>83374.494000000006</v>
      </c>
      <c r="L33" s="369">
        <f>SUM(L13,L15,L25:L28)</f>
        <v>103211.89150000001</v>
      </c>
      <c r="M33" s="83">
        <f t="shared" si="1"/>
        <v>186586.38550000003</v>
      </c>
      <c r="N33" s="3"/>
      <c r="O33" s="81">
        <f>SUM(O13,O15,O25:O28)</f>
        <v>11248623.060000001</v>
      </c>
      <c r="P33" s="143">
        <f>SUM(P13,P15,P25:P31)</f>
        <v>13612948.830000002</v>
      </c>
      <c r="Q33" s="144">
        <f t="shared" si="2"/>
        <v>24861571.890000001</v>
      </c>
      <c r="R33" s="245">
        <f>SUM(R13,R15,R25:R28)</f>
        <v>2460904</v>
      </c>
      <c r="S33" s="245">
        <f>SUM(S13,S15,S25:S28)</f>
        <v>2655362.8399999687</v>
      </c>
      <c r="T33" s="450">
        <f t="shared" si="3"/>
        <v>5116266.8399999682</v>
      </c>
      <c r="AM33" s="2"/>
    </row>
    <row r="34" spans="2:39" s="94" customFormat="1" x14ac:dyDescent="0.2">
      <c r="B34" s="85"/>
      <c r="C34" s="86"/>
      <c r="D34" s="87"/>
      <c r="E34" s="87"/>
      <c r="F34" s="88"/>
      <c r="G34" s="3"/>
      <c r="H34" s="89"/>
      <c r="I34" s="318"/>
      <c r="J34" s="318"/>
      <c r="K34" s="370"/>
      <c r="L34" s="90"/>
      <c r="M34" s="91"/>
      <c r="N34" s="3"/>
      <c r="O34" s="92"/>
      <c r="P34" s="304"/>
      <c r="Q34" s="318"/>
      <c r="R34" s="404"/>
      <c r="S34" s="93"/>
      <c r="T34" s="345"/>
    </row>
    <row r="35" spans="2:39" x14ac:dyDescent="0.2">
      <c r="B35" s="27"/>
      <c r="C35" s="95"/>
      <c r="D35" s="350" t="s">
        <v>13</v>
      </c>
      <c r="E35" s="96"/>
      <c r="F35" s="97"/>
      <c r="H35" s="98"/>
      <c r="I35" s="303"/>
      <c r="J35" s="303"/>
      <c r="K35" s="100"/>
      <c r="L35" s="99"/>
      <c r="M35" s="101"/>
      <c r="N35" s="3"/>
      <c r="O35" s="98"/>
      <c r="P35" s="303"/>
      <c r="Q35" s="426"/>
      <c r="R35" s="405"/>
      <c r="S35" s="102"/>
      <c r="T35" s="433"/>
      <c r="AM35" s="2"/>
    </row>
    <row r="36" spans="2:39" x14ac:dyDescent="0.2">
      <c r="B36" s="27"/>
      <c r="C36" s="36">
        <v>250</v>
      </c>
      <c r="D36" s="45" t="s">
        <v>14</v>
      </c>
      <c r="E36" s="1"/>
      <c r="F36" s="45"/>
      <c r="H36" s="66">
        <v>19381112.809999999</v>
      </c>
      <c r="I36" s="317">
        <v>24159219.980000004</v>
      </c>
      <c r="J36" s="317">
        <f t="shared" si="0"/>
        <v>43540332.790000007</v>
      </c>
      <c r="K36" s="363">
        <v>55652.061000000002</v>
      </c>
      <c r="L36" s="332">
        <v>64580.663</v>
      </c>
      <c r="M36" s="43">
        <f t="shared" si="1"/>
        <v>120232.724</v>
      </c>
      <c r="N36" s="3"/>
      <c r="O36" s="40">
        <v>5105304.2199999988</v>
      </c>
      <c r="P36" s="298">
        <v>3303356.57</v>
      </c>
      <c r="Q36" s="317">
        <f t="shared" si="2"/>
        <v>8408660.7899999991</v>
      </c>
      <c r="R36" s="400">
        <v>850779</v>
      </c>
      <c r="S36" s="41">
        <v>621530</v>
      </c>
      <c r="T36" s="44">
        <f t="shared" si="3"/>
        <v>1472309</v>
      </c>
      <c r="AM36" s="2"/>
    </row>
    <row r="37" spans="2:39" x14ac:dyDescent="0.2">
      <c r="B37" s="27"/>
      <c r="C37" s="36">
        <v>251</v>
      </c>
      <c r="D37" s="39" t="s">
        <v>15</v>
      </c>
      <c r="E37" s="38"/>
      <c r="F37" s="39"/>
      <c r="H37" s="40">
        <v>3200318.9299999997</v>
      </c>
      <c r="I37" s="317">
        <v>6041229.1200000001</v>
      </c>
      <c r="J37" s="317">
        <f t="shared" si="0"/>
        <v>9241548.0500000007</v>
      </c>
      <c r="K37" s="363">
        <v>12727.553</v>
      </c>
      <c r="L37" s="332">
        <v>19329.108</v>
      </c>
      <c r="M37" s="43">
        <f t="shared" si="1"/>
        <v>32056.661</v>
      </c>
      <c r="N37" s="3"/>
      <c r="O37" s="40">
        <v>274087.58</v>
      </c>
      <c r="P37" s="298">
        <v>371858.86</v>
      </c>
      <c r="Q37" s="317">
        <f t="shared" si="2"/>
        <v>645946.43999999994</v>
      </c>
      <c r="R37" s="400">
        <v>43302</v>
      </c>
      <c r="S37" s="41">
        <v>48424</v>
      </c>
      <c r="T37" s="44">
        <f t="shared" si="3"/>
        <v>91726</v>
      </c>
      <c r="AM37" s="2"/>
    </row>
    <row r="38" spans="2:39" x14ac:dyDescent="0.2">
      <c r="B38" s="27"/>
      <c r="C38" s="36">
        <v>251</v>
      </c>
      <c r="D38" s="293" t="s">
        <v>80</v>
      </c>
      <c r="E38" s="38"/>
      <c r="F38" s="39"/>
      <c r="H38" s="66"/>
      <c r="I38" s="317">
        <v>-16656.46</v>
      </c>
      <c r="J38" s="317">
        <f t="shared" si="0"/>
        <v>-16656.46</v>
      </c>
      <c r="K38" s="363"/>
      <c r="L38" s="332"/>
      <c r="M38" s="43"/>
      <c r="N38" s="3"/>
      <c r="O38" s="66"/>
      <c r="P38" s="301">
        <v>-8020.7</v>
      </c>
      <c r="Q38" s="432">
        <f t="shared" si="2"/>
        <v>-8020.7</v>
      </c>
      <c r="R38" s="400"/>
      <c r="S38" s="41"/>
      <c r="T38" s="44"/>
      <c r="AM38" s="2"/>
    </row>
    <row r="39" spans="2:39" x14ac:dyDescent="0.2">
      <c r="B39" s="27"/>
      <c r="C39" s="36">
        <v>253</v>
      </c>
      <c r="D39" s="39" t="s">
        <v>16</v>
      </c>
      <c r="E39" s="1"/>
      <c r="F39" s="39"/>
      <c r="H39" s="40">
        <v>1882579.14</v>
      </c>
      <c r="I39" s="317">
        <v>2117111</v>
      </c>
      <c r="J39" s="317">
        <f t="shared" si="0"/>
        <v>3999690.1399999997</v>
      </c>
      <c r="K39" s="363">
        <v>12682.795</v>
      </c>
      <c r="L39" s="332">
        <v>15108.363499999999</v>
      </c>
      <c r="M39" s="43">
        <f t="shared" si="1"/>
        <v>27791.158499999998</v>
      </c>
      <c r="N39" s="3"/>
      <c r="O39" s="40">
        <v>631014.89</v>
      </c>
      <c r="P39" s="298">
        <v>849014.25</v>
      </c>
      <c r="Q39" s="317">
        <f t="shared" si="2"/>
        <v>1480029.1400000001</v>
      </c>
      <c r="R39" s="400">
        <v>203790</v>
      </c>
      <c r="S39" s="41">
        <v>578978</v>
      </c>
      <c r="T39" s="44">
        <f t="shared" si="3"/>
        <v>782768</v>
      </c>
      <c r="AM39" s="2"/>
    </row>
    <row r="40" spans="2:39" x14ac:dyDescent="0.2">
      <c r="B40" s="27"/>
      <c r="C40" s="36">
        <v>258</v>
      </c>
      <c r="D40" s="37" t="s">
        <v>17</v>
      </c>
      <c r="E40" s="38"/>
      <c r="F40" s="37"/>
      <c r="H40" s="40">
        <v>4750039.7300000004</v>
      </c>
      <c r="I40" s="317">
        <v>1255706.3899999999</v>
      </c>
      <c r="J40" s="317">
        <f t="shared" si="0"/>
        <v>6005746.1200000001</v>
      </c>
      <c r="K40" s="367">
        <v>12383.4</v>
      </c>
      <c r="L40" s="335">
        <v>5752.4340000000002</v>
      </c>
      <c r="M40" s="67">
        <f>K40+L40</f>
        <v>18135.833999999999</v>
      </c>
      <c r="N40" s="3"/>
      <c r="O40" s="40"/>
      <c r="P40" s="298"/>
      <c r="Q40" s="317"/>
      <c r="R40" s="400"/>
      <c r="S40" s="41"/>
      <c r="T40" s="44"/>
      <c r="AM40" s="2"/>
    </row>
    <row r="41" spans="2:39" x14ac:dyDescent="0.2">
      <c r="B41" s="27"/>
      <c r="C41" s="36">
        <v>258</v>
      </c>
      <c r="D41" s="37" t="s">
        <v>18</v>
      </c>
      <c r="E41" s="38"/>
      <c r="F41" s="37"/>
      <c r="H41" s="40">
        <v>2723963.96</v>
      </c>
      <c r="I41" s="317">
        <v>183573.09</v>
      </c>
      <c r="J41" s="317">
        <f t="shared" si="0"/>
        <v>2907537.05</v>
      </c>
      <c r="K41" s="363">
        <v>4936.3829999999998</v>
      </c>
      <c r="L41" s="335">
        <v>24.64</v>
      </c>
      <c r="M41" s="67">
        <f>K41+L41</f>
        <v>4961.0230000000001</v>
      </c>
      <c r="N41" s="3"/>
      <c r="O41" s="40"/>
      <c r="P41" s="298"/>
      <c r="Q41" s="317"/>
      <c r="R41" s="400"/>
      <c r="S41" s="41"/>
      <c r="T41" s="44"/>
      <c r="AM41" s="2"/>
    </row>
    <row r="42" spans="2:39" x14ac:dyDescent="0.2">
      <c r="B42" s="27"/>
      <c r="C42" s="36">
        <v>261</v>
      </c>
      <c r="D42" s="37" t="s">
        <v>19</v>
      </c>
      <c r="E42" s="38"/>
      <c r="F42" s="37"/>
      <c r="H42" s="40">
        <v>0</v>
      </c>
      <c r="I42" s="317">
        <v>0</v>
      </c>
      <c r="J42" s="317">
        <f t="shared" si="0"/>
        <v>0</v>
      </c>
      <c r="K42" s="363"/>
      <c r="L42" s="332">
        <v>0</v>
      </c>
      <c r="M42" s="43">
        <f>K42+L42</f>
        <v>0</v>
      </c>
      <c r="N42" s="3"/>
      <c r="O42" s="40"/>
      <c r="P42" s="298"/>
      <c r="Q42" s="317"/>
      <c r="R42" s="400"/>
      <c r="S42" s="41"/>
      <c r="T42" s="44"/>
      <c r="AM42" s="2"/>
    </row>
    <row r="43" spans="2:39" x14ac:dyDescent="0.2">
      <c r="B43" s="27"/>
      <c r="C43" s="36">
        <v>262</v>
      </c>
      <c r="D43" s="39" t="s">
        <v>20</v>
      </c>
      <c r="E43" s="1"/>
      <c r="F43" s="39"/>
      <c r="H43" s="40">
        <v>13775692.18</v>
      </c>
      <c r="I43" s="317">
        <v>17965011.32</v>
      </c>
      <c r="J43" s="317">
        <f t="shared" si="0"/>
        <v>31740703.5</v>
      </c>
      <c r="K43" s="363">
        <v>36575.300999999999</v>
      </c>
      <c r="L43" s="332">
        <v>54787.636939999997</v>
      </c>
      <c r="M43" s="43">
        <f t="shared" si="1"/>
        <v>91362.937940000003</v>
      </c>
      <c r="N43" s="287"/>
      <c r="O43" s="40">
        <v>3532016.21</v>
      </c>
      <c r="P43" s="298">
        <v>5388957.8000000007</v>
      </c>
      <c r="Q43" s="317">
        <f t="shared" si="2"/>
        <v>8920974.0100000016</v>
      </c>
      <c r="R43" s="400">
        <v>860670</v>
      </c>
      <c r="S43" s="41">
        <v>1003675.9100000001</v>
      </c>
      <c r="T43" s="44">
        <f t="shared" si="3"/>
        <v>1864345.9100000001</v>
      </c>
      <c r="AM43" s="2"/>
    </row>
    <row r="44" spans="2:39" x14ac:dyDescent="0.2">
      <c r="B44" s="27"/>
      <c r="C44" s="36">
        <v>262</v>
      </c>
      <c r="D44" s="293" t="s">
        <v>81</v>
      </c>
      <c r="E44" s="1"/>
      <c r="F44" s="39"/>
      <c r="H44" s="66"/>
      <c r="I44" s="317">
        <v>10393.969999999999</v>
      </c>
      <c r="J44" s="317">
        <f t="shared" si="0"/>
        <v>10393.969999999999</v>
      </c>
      <c r="K44" s="363"/>
      <c r="L44" s="332"/>
      <c r="M44" s="43"/>
      <c r="N44" s="287"/>
      <c r="O44" s="66"/>
      <c r="P44" s="301">
        <v>-10393.969999999999</v>
      </c>
      <c r="Q44" s="432">
        <f t="shared" si="2"/>
        <v>-10393.969999999999</v>
      </c>
      <c r="R44" s="400"/>
      <c r="S44" s="41"/>
      <c r="T44" s="44"/>
      <c r="AM44" s="2"/>
    </row>
    <row r="45" spans="2:39" x14ac:dyDescent="0.2">
      <c r="B45" s="27"/>
      <c r="C45" s="36"/>
      <c r="D45" s="38"/>
      <c r="E45" s="38"/>
      <c r="F45" s="37"/>
      <c r="H45" s="76"/>
      <c r="I45" s="316"/>
      <c r="J45" s="316"/>
      <c r="K45" s="363"/>
      <c r="L45" s="332"/>
      <c r="M45" s="43"/>
      <c r="N45" s="3"/>
      <c r="O45" s="76"/>
      <c r="P45" s="302"/>
      <c r="Q45" s="316"/>
      <c r="R45" s="403"/>
      <c r="S45" s="79"/>
      <c r="T45" s="44"/>
      <c r="AM45" s="2"/>
    </row>
    <row r="46" spans="2:39" x14ac:dyDescent="0.2">
      <c r="B46" s="27"/>
      <c r="C46" s="36"/>
      <c r="D46" s="1"/>
      <c r="E46" s="1"/>
      <c r="F46" s="80" t="s">
        <v>21</v>
      </c>
      <c r="H46" s="81">
        <f>SUM(H36:H44)</f>
        <v>45713706.75</v>
      </c>
      <c r="I46" s="144">
        <v>51715588.410000004</v>
      </c>
      <c r="J46" s="144">
        <f t="shared" si="0"/>
        <v>97429295.159999996</v>
      </c>
      <c r="K46" s="369">
        <f>SUM(K36:K43)</f>
        <v>134957.49299999999</v>
      </c>
      <c r="L46" s="82">
        <v>159582.84544</v>
      </c>
      <c r="M46" s="83">
        <f t="shared" si="1"/>
        <v>294540.33843999996</v>
      </c>
      <c r="N46" s="3"/>
      <c r="O46" s="81">
        <f>SUM(O36:O44)</f>
        <v>9542422.8999999985</v>
      </c>
      <c r="P46" s="143">
        <f>SUM(P36:P44)</f>
        <v>9894772.8100000005</v>
      </c>
      <c r="Q46" s="144">
        <f t="shared" si="2"/>
        <v>19437195.710000001</v>
      </c>
      <c r="R46" s="245">
        <f>SUM(R36:R43)</f>
        <v>1958541</v>
      </c>
      <c r="S46" s="84">
        <f>SUM(S36:S43)</f>
        <v>2252607.91</v>
      </c>
      <c r="T46" s="450">
        <f t="shared" si="3"/>
        <v>4211148.91</v>
      </c>
      <c r="AM46" s="2"/>
    </row>
    <row r="47" spans="2:39" s="94" customFormat="1" x14ac:dyDescent="0.2">
      <c r="B47" s="85"/>
      <c r="C47" s="86"/>
      <c r="D47" s="87"/>
      <c r="E47" s="87"/>
      <c r="F47" s="104"/>
      <c r="G47" s="3"/>
      <c r="H47" s="92"/>
      <c r="I47" s="354"/>
      <c r="J47" s="354"/>
      <c r="K47" s="370"/>
      <c r="L47" s="90"/>
      <c r="M47" s="91"/>
      <c r="N47" s="3"/>
      <c r="O47" s="92"/>
      <c r="P47" s="304"/>
      <c r="Q47" s="427"/>
      <c r="R47" s="406"/>
      <c r="S47" s="105"/>
      <c r="T47" s="345"/>
    </row>
    <row r="48" spans="2:39" x14ac:dyDescent="0.2">
      <c r="B48" s="27"/>
      <c r="C48" s="106"/>
      <c r="D48" s="351" t="s">
        <v>22</v>
      </c>
      <c r="E48" s="107"/>
      <c r="F48" s="108"/>
      <c r="H48" s="109"/>
      <c r="I48" s="355"/>
      <c r="J48" s="355"/>
      <c r="K48" s="371"/>
      <c r="L48" s="110"/>
      <c r="M48" s="111"/>
      <c r="N48" s="3"/>
      <c r="O48" s="109"/>
      <c r="P48" s="305"/>
      <c r="Q48" s="428"/>
      <c r="R48" s="407"/>
      <c r="S48" s="112"/>
      <c r="T48" s="434"/>
      <c r="AM48" s="2"/>
    </row>
    <row r="49" spans="1:39" x14ac:dyDescent="0.2">
      <c r="B49" s="27"/>
      <c r="C49" s="36">
        <v>249</v>
      </c>
      <c r="D49" s="45" t="s">
        <v>23</v>
      </c>
      <c r="E49" s="1"/>
      <c r="F49" s="45"/>
      <c r="H49" s="40">
        <v>410122.26</v>
      </c>
      <c r="I49" s="317">
        <v>423263.74999999994</v>
      </c>
      <c r="J49" s="317">
        <f t="shared" si="0"/>
        <v>833386.01</v>
      </c>
      <c r="K49" s="372">
        <v>489.26100000000002</v>
      </c>
      <c r="L49" s="116">
        <v>-489.26100000000002</v>
      </c>
      <c r="M49" s="113">
        <f t="shared" si="1"/>
        <v>0</v>
      </c>
      <c r="N49" s="3"/>
      <c r="O49" s="40"/>
      <c r="P49" s="298">
        <v>4200</v>
      </c>
      <c r="Q49" s="429">
        <f t="shared" si="2"/>
        <v>4200</v>
      </c>
      <c r="R49" s="408"/>
      <c r="S49" s="114"/>
      <c r="T49" s="44"/>
      <c r="AM49" s="2"/>
    </row>
    <row r="50" spans="1:39" x14ac:dyDescent="0.2">
      <c r="B50" s="27"/>
      <c r="C50" s="36">
        <v>249</v>
      </c>
      <c r="D50" s="45" t="s">
        <v>24</v>
      </c>
      <c r="E50" s="1"/>
      <c r="F50" s="45"/>
      <c r="H50" s="40">
        <v>2467.2000000000398</v>
      </c>
      <c r="I50" s="317">
        <v>0</v>
      </c>
      <c r="J50" s="317">
        <f t="shared" si="0"/>
        <v>2467.2000000000398</v>
      </c>
      <c r="K50" s="372">
        <v>470.35399999999998</v>
      </c>
      <c r="L50" s="116">
        <v>-123.215</v>
      </c>
      <c r="M50" s="113">
        <f t="shared" si="1"/>
        <v>347.13900000000001</v>
      </c>
      <c r="N50" s="3"/>
      <c r="O50" s="40">
        <v>151.52000000000001</v>
      </c>
      <c r="P50" s="298"/>
      <c r="Q50" s="430">
        <f t="shared" si="2"/>
        <v>151.52000000000001</v>
      </c>
      <c r="R50" s="409"/>
      <c r="S50" s="115"/>
      <c r="T50" s="44"/>
      <c r="AM50" s="2"/>
    </row>
    <row r="51" spans="1:39" x14ac:dyDescent="0.2">
      <c r="B51" s="27"/>
      <c r="C51" s="36"/>
      <c r="D51" s="1"/>
      <c r="E51" s="1"/>
      <c r="F51" s="45"/>
      <c r="H51" s="76"/>
      <c r="I51" s="316"/>
      <c r="J51" s="316"/>
      <c r="K51" s="372"/>
      <c r="L51" s="116"/>
      <c r="M51" s="113"/>
      <c r="N51" s="3"/>
      <c r="O51" s="81"/>
      <c r="P51" s="143"/>
      <c r="Q51" s="430"/>
      <c r="R51" s="409"/>
      <c r="S51" s="115"/>
      <c r="T51" s="49"/>
      <c r="AM51" s="2"/>
    </row>
    <row r="52" spans="1:39" x14ac:dyDescent="0.2">
      <c r="B52" s="27"/>
      <c r="C52" s="36"/>
      <c r="D52" s="1"/>
      <c r="E52" s="1"/>
      <c r="F52" s="80" t="s">
        <v>25</v>
      </c>
      <c r="H52" s="81">
        <f>SUM(H49:H50)</f>
        <v>412589.46</v>
      </c>
      <c r="I52" s="144">
        <v>423263.74999999994</v>
      </c>
      <c r="J52" s="144">
        <f t="shared" si="0"/>
        <v>835853.21</v>
      </c>
      <c r="K52" s="369">
        <f>SUM(K49:K50)</f>
        <v>959.61500000000001</v>
      </c>
      <c r="L52" s="82">
        <v>-612.476</v>
      </c>
      <c r="M52" s="83">
        <f t="shared" si="1"/>
        <v>347.13900000000001</v>
      </c>
      <c r="N52" s="3"/>
      <c r="O52" s="81">
        <f>SUM(O49:O50)</f>
        <v>151.52000000000001</v>
      </c>
      <c r="P52" s="143">
        <f>SUM(P49:P50)</f>
        <v>4200</v>
      </c>
      <c r="Q52" s="430">
        <f t="shared" si="2"/>
        <v>4351.5200000000004</v>
      </c>
      <c r="R52" s="409"/>
      <c r="S52" s="115"/>
      <c r="T52" s="49"/>
      <c r="AM52" s="2"/>
    </row>
    <row r="53" spans="1:39" s="94" customFormat="1" x14ac:dyDescent="0.2">
      <c r="B53" s="85"/>
      <c r="C53" s="86"/>
      <c r="D53" s="87"/>
      <c r="E53" s="87"/>
      <c r="F53" s="104"/>
      <c r="G53" s="3"/>
      <c r="H53" s="92"/>
      <c r="I53" s="318"/>
      <c r="J53" s="318"/>
      <c r="K53" s="370"/>
      <c r="L53" s="90"/>
      <c r="M53" s="91"/>
      <c r="N53" s="3"/>
      <c r="O53" s="92"/>
      <c r="P53" s="304"/>
      <c r="Q53" s="427"/>
      <c r="R53" s="406"/>
      <c r="S53" s="105"/>
      <c r="T53" s="345"/>
    </row>
    <row r="54" spans="1:39" s="128" customFormat="1" x14ac:dyDescent="0.2">
      <c r="B54" s="117"/>
      <c r="C54" s="118"/>
      <c r="D54" s="352" t="s">
        <v>26</v>
      </c>
      <c r="E54" s="119"/>
      <c r="F54" s="120"/>
      <c r="G54" s="3"/>
      <c r="H54" s="121"/>
      <c r="I54" s="356"/>
      <c r="J54" s="356"/>
      <c r="K54" s="123"/>
      <c r="L54" s="122"/>
      <c r="M54" s="124"/>
      <c r="N54" s="3"/>
      <c r="O54" s="121"/>
      <c r="P54" s="306"/>
      <c r="Q54" s="431"/>
      <c r="R54" s="410"/>
      <c r="S54" s="125"/>
      <c r="T54" s="126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</row>
    <row r="55" spans="1:39" s="130" customFormat="1" x14ac:dyDescent="0.2">
      <c r="B55" s="27"/>
      <c r="C55" s="36">
        <v>254</v>
      </c>
      <c r="D55" s="39" t="s">
        <v>27</v>
      </c>
      <c r="E55" s="1"/>
      <c r="F55" s="39"/>
      <c r="G55" s="3"/>
      <c r="H55" s="40">
        <v>4276053.1999999993</v>
      </c>
      <c r="I55" s="317">
        <v>4151966.21</v>
      </c>
      <c r="J55" s="317">
        <f t="shared" si="0"/>
        <v>8428019.4100000001</v>
      </c>
      <c r="K55" s="373">
        <v>14310.718605800306</v>
      </c>
      <c r="L55" s="337">
        <v>14716.634</v>
      </c>
      <c r="M55" s="44">
        <f t="shared" si="1"/>
        <v>29027.352605800304</v>
      </c>
      <c r="N55" s="3"/>
      <c r="O55" s="76"/>
      <c r="P55" s="302"/>
      <c r="Q55" s="316"/>
      <c r="R55" s="403"/>
      <c r="S55" s="79"/>
      <c r="T55" s="44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</row>
    <row r="56" spans="1:39" s="130" customFormat="1" x14ac:dyDescent="0.2">
      <c r="B56" s="27"/>
      <c r="C56" s="36"/>
      <c r="D56" s="39" t="s">
        <v>28</v>
      </c>
      <c r="E56" s="1"/>
      <c r="F56" s="39"/>
      <c r="G56" s="3"/>
      <c r="H56" s="40"/>
      <c r="I56" s="317"/>
      <c r="J56" s="317"/>
      <c r="K56" s="373"/>
      <c r="L56" s="337"/>
      <c r="M56" s="44"/>
      <c r="N56" s="3"/>
      <c r="O56" s="40">
        <v>1100111.73</v>
      </c>
      <c r="P56" s="298">
        <v>1590238</v>
      </c>
      <c r="Q56" s="316">
        <f t="shared" si="2"/>
        <v>2690349.73</v>
      </c>
      <c r="R56" s="403"/>
      <c r="S56" s="79"/>
      <c r="T56" s="44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</row>
    <row r="57" spans="1:39" s="130" customFormat="1" x14ac:dyDescent="0.2">
      <c r="B57" s="27"/>
      <c r="C57" s="36">
        <v>219</v>
      </c>
      <c r="D57" s="2" t="s">
        <v>30</v>
      </c>
      <c r="E57" s="1"/>
      <c r="F57" s="39"/>
      <c r="G57" s="3"/>
      <c r="H57" s="40">
        <v>243127.72</v>
      </c>
      <c r="I57" s="317">
        <v>687105.15</v>
      </c>
      <c r="J57" s="317">
        <f>H57+I57</f>
        <v>930232.87</v>
      </c>
      <c r="K57" s="373">
        <v>0</v>
      </c>
      <c r="L57" s="337">
        <v>0</v>
      </c>
      <c r="M57" s="44">
        <f t="shared" si="1"/>
        <v>0</v>
      </c>
      <c r="N57" s="3"/>
      <c r="O57" s="76">
        <v>111824.11</v>
      </c>
      <c r="P57" s="302">
        <v>157263.47</v>
      </c>
      <c r="Q57" s="316">
        <f t="shared" si="2"/>
        <v>269087.58</v>
      </c>
      <c r="R57" s="403"/>
      <c r="S57" s="79"/>
      <c r="T57" s="44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129"/>
      <c r="AH57" s="129"/>
      <c r="AI57" s="129"/>
      <c r="AJ57" s="129"/>
      <c r="AK57" s="129"/>
      <c r="AL57" s="129"/>
      <c r="AM57" s="129"/>
    </row>
    <row r="58" spans="1:39" s="130" customFormat="1" x14ac:dyDescent="0.2">
      <c r="B58" s="27"/>
      <c r="C58" s="36">
        <v>292</v>
      </c>
      <c r="D58" s="39" t="s">
        <v>29</v>
      </c>
      <c r="E58" s="1"/>
      <c r="F58" s="39"/>
      <c r="G58" s="3"/>
      <c r="H58" s="40">
        <v>0</v>
      </c>
      <c r="I58" s="317">
        <v>0</v>
      </c>
      <c r="J58" s="317">
        <f>H58+I58</f>
        <v>0</v>
      </c>
      <c r="K58" s="373">
        <v>2980.9659999999999</v>
      </c>
      <c r="L58" s="337">
        <v>1960.952</v>
      </c>
      <c r="M58" s="44">
        <f t="shared" si="1"/>
        <v>4941.9179999999997</v>
      </c>
      <c r="N58" s="3"/>
      <c r="O58" s="76"/>
      <c r="P58" s="302"/>
      <c r="Q58" s="316"/>
      <c r="R58" s="403"/>
      <c r="S58" s="79"/>
      <c r="T58" s="44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29"/>
      <c r="AM58" s="129"/>
    </row>
    <row r="59" spans="1:39" s="130" customFormat="1" ht="9" customHeight="1" x14ac:dyDescent="0.2">
      <c r="B59" s="27"/>
      <c r="C59" s="36"/>
      <c r="D59" s="1"/>
      <c r="E59" s="1"/>
      <c r="F59" s="39"/>
      <c r="G59" s="3"/>
      <c r="H59" s="76"/>
      <c r="I59" s="316"/>
      <c r="J59" s="316"/>
      <c r="K59" s="373"/>
      <c r="L59" s="337"/>
      <c r="M59" s="44"/>
      <c r="N59" s="3"/>
      <c r="O59" s="76"/>
      <c r="P59" s="302"/>
      <c r="Q59" s="316"/>
      <c r="R59" s="403"/>
      <c r="S59" s="79"/>
      <c r="T59" s="44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29"/>
      <c r="AH59" s="129"/>
      <c r="AI59" s="129"/>
      <c r="AJ59" s="129"/>
      <c r="AK59" s="129"/>
      <c r="AL59" s="129"/>
      <c r="AM59" s="129"/>
    </row>
    <row r="60" spans="1:39" s="130" customFormat="1" ht="15.75" thickBot="1" x14ac:dyDescent="0.25">
      <c r="B60" s="27"/>
      <c r="C60" s="36"/>
      <c r="D60" s="1"/>
      <c r="E60" s="1"/>
      <c r="F60" s="80" t="s">
        <v>31</v>
      </c>
      <c r="G60" s="3"/>
      <c r="H60" s="81">
        <f>SUM(H55:H58)</f>
        <v>4519180.919999999</v>
      </c>
      <c r="I60" s="144">
        <v>4839071.3600000003</v>
      </c>
      <c r="J60" s="144">
        <f t="shared" si="0"/>
        <v>9358252.2799999993</v>
      </c>
      <c r="K60" s="245">
        <f>SUM(K55:K58)</f>
        <v>17291.684605800307</v>
      </c>
      <c r="L60" s="84">
        <v>16677.585999999999</v>
      </c>
      <c r="M60" s="49">
        <f t="shared" si="1"/>
        <v>33969.27060580031</v>
      </c>
      <c r="N60" s="3"/>
      <c r="O60" s="81">
        <f>SUM(O55:O58)</f>
        <v>1211935.8400000001</v>
      </c>
      <c r="P60" s="143">
        <f>SUM(P55:P58)</f>
        <v>1747501.47</v>
      </c>
      <c r="Q60" s="144">
        <f t="shared" si="2"/>
        <v>2959437.31</v>
      </c>
      <c r="R60" s="411"/>
      <c r="S60" s="131"/>
      <c r="T60" s="4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  <c r="AH60" s="129"/>
      <c r="AI60" s="129"/>
      <c r="AJ60" s="129"/>
      <c r="AK60" s="129"/>
      <c r="AL60" s="129"/>
      <c r="AM60" s="129"/>
    </row>
    <row r="61" spans="1:39" s="141" customFormat="1" ht="15.75" thickBot="1" x14ac:dyDescent="0.25">
      <c r="A61" s="132"/>
      <c r="B61" s="133"/>
      <c r="C61" s="134"/>
      <c r="D61" s="135"/>
      <c r="E61" s="135"/>
      <c r="F61" s="136"/>
      <c r="G61" s="3"/>
      <c r="H61" s="137"/>
      <c r="I61" s="319"/>
      <c r="J61" s="319"/>
      <c r="K61" s="374"/>
      <c r="L61" s="343"/>
      <c r="M61" s="138"/>
      <c r="N61" s="3"/>
      <c r="O61" s="139"/>
      <c r="P61" s="137"/>
      <c r="Q61" s="319"/>
      <c r="R61" s="412"/>
      <c r="S61" s="140"/>
      <c r="T61" s="138"/>
      <c r="U61" s="132"/>
      <c r="V61" s="132"/>
      <c r="W61" s="132"/>
      <c r="X61" s="132"/>
      <c r="Y61" s="132"/>
      <c r="Z61" s="132"/>
      <c r="AA61" s="132"/>
      <c r="AB61" s="132"/>
      <c r="AC61" s="132"/>
    </row>
    <row r="62" spans="1:39" s="130" customFormat="1" x14ac:dyDescent="0.2">
      <c r="B62" s="27"/>
      <c r="C62" s="129"/>
      <c r="D62" s="1"/>
      <c r="E62" s="1"/>
      <c r="F62" s="142"/>
      <c r="G62" s="3"/>
      <c r="H62" s="143"/>
      <c r="I62" s="144"/>
      <c r="J62" s="144"/>
      <c r="K62" s="245"/>
      <c r="L62" s="84"/>
      <c r="M62" s="49">
        <f t="shared" si="1"/>
        <v>0</v>
      </c>
      <c r="N62" s="3"/>
      <c r="O62" s="143"/>
      <c r="P62" s="143"/>
      <c r="Q62" s="144"/>
      <c r="R62" s="411"/>
      <c r="S62" s="131"/>
      <c r="T62" s="4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  <c r="AI62" s="129"/>
      <c r="AJ62" s="129"/>
      <c r="AK62" s="129"/>
      <c r="AL62" s="129"/>
      <c r="AM62" s="129"/>
    </row>
    <row r="63" spans="1:39" s="130" customFormat="1" x14ac:dyDescent="0.2">
      <c r="B63" s="27"/>
      <c r="C63" s="145" t="s">
        <v>32</v>
      </c>
      <c r="D63" s="1"/>
      <c r="E63" s="1"/>
      <c r="F63" s="142"/>
      <c r="G63" s="3"/>
      <c r="H63" s="143"/>
      <c r="I63" s="144"/>
      <c r="J63" s="144"/>
      <c r="K63" s="245"/>
      <c r="L63" s="84"/>
      <c r="M63" s="49">
        <f t="shared" si="1"/>
        <v>0</v>
      </c>
      <c r="N63" s="3"/>
      <c r="O63" s="143"/>
      <c r="P63" s="143"/>
      <c r="Q63" s="144"/>
      <c r="R63" s="411"/>
      <c r="S63" s="131"/>
      <c r="T63" s="49"/>
      <c r="U63" s="129"/>
      <c r="V63" s="129"/>
      <c r="W63" s="129"/>
      <c r="X63" s="129"/>
      <c r="Y63" s="129"/>
      <c r="Z63" s="129"/>
      <c r="AA63" s="129"/>
      <c r="AB63" s="129"/>
      <c r="AC63" s="129"/>
      <c r="AD63" s="129"/>
      <c r="AE63" s="129"/>
      <c r="AF63" s="129"/>
      <c r="AG63" s="129"/>
      <c r="AH63" s="129"/>
      <c r="AI63" s="129"/>
      <c r="AJ63" s="129"/>
      <c r="AK63" s="129"/>
      <c r="AL63" s="129"/>
      <c r="AM63" s="129"/>
    </row>
    <row r="64" spans="1:39" s="130" customFormat="1" ht="4.5" customHeight="1" thickBot="1" x14ac:dyDescent="0.25">
      <c r="B64" s="27"/>
      <c r="C64" s="146"/>
      <c r="D64" s="147"/>
      <c r="E64" s="147"/>
      <c r="F64" s="148"/>
      <c r="G64" s="3"/>
      <c r="H64" s="149"/>
      <c r="I64" s="151"/>
      <c r="J64" s="151"/>
      <c r="K64" s="375"/>
      <c r="L64" s="152"/>
      <c r="M64" s="49">
        <f t="shared" si="1"/>
        <v>0</v>
      </c>
      <c r="N64" s="3"/>
      <c r="O64" s="149"/>
      <c r="P64" s="149"/>
      <c r="Q64" s="151"/>
      <c r="R64" s="413"/>
      <c r="S64" s="153"/>
      <c r="T64" s="435"/>
      <c r="U64" s="129"/>
      <c r="V64" s="129"/>
      <c r="W64" s="129"/>
      <c r="X64" s="129"/>
      <c r="Y64" s="129"/>
      <c r="Z64" s="129"/>
      <c r="AA64" s="129"/>
      <c r="AB64" s="129"/>
      <c r="AC64" s="129"/>
      <c r="AD64" s="129"/>
      <c r="AE64" s="129"/>
      <c r="AF64" s="129"/>
      <c r="AG64" s="129"/>
      <c r="AH64" s="129"/>
      <c r="AI64" s="129"/>
      <c r="AJ64" s="129"/>
      <c r="AK64" s="129"/>
      <c r="AL64" s="129"/>
      <c r="AM64" s="129"/>
    </row>
    <row r="65" spans="2:39" ht="18" customHeight="1" x14ac:dyDescent="0.2">
      <c r="B65" s="457"/>
      <c r="C65" s="154"/>
      <c r="D65" s="155"/>
      <c r="E65" s="155"/>
      <c r="F65" s="156" t="s">
        <v>33</v>
      </c>
      <c r="H65" s="157">
        <f>H111</f>
        <v>99157280.909999982</v>
      </c>
      <c r="I65" s="307">
        <v>120779369.81</v>
      </c>
      <c r="J65" s="307">
        <f t="shared" si="0"/>
        <v>219936650.71999997</v>
      </c>
      <c r="K65" s="446">
        <f>K111</f>
        <v>236583.2866058003</v>
      </c>
      <c r="L65" s="447">
        <f>L111</f>
        <v>278859.84694000002</v>
      </c>
      <c r="M65" s="448">
        <f t="shared" si="1"/>
        <v>515443.13354580035</v>
      </c>
      <c r="N65" s="3"/>
      <c r="O65" s="157">
        <f>O111</f>
        <v>24507226.809999999</v>
      </c>
      <c r="P65" s="307">
        <f>P111</f>
        <v>27824533.75</v>
      </c>
      <c r="Q65" s="307">
        <f t="shared" si="2"/>
        <v>52331760.560000002</v>
      </c>
      <c r="R65" s="451">
        <f t="shared" ref="R65:S65" si="4">R111</f>
        <v>4419445</v>
      </c>
      <c r="S65" s="452">
        <f t="shared" si="4"/>
        <v>4907970.7499999683</v>
      </c>
      <c r="T65" s="453">
        <f t="shared" si="3"/>
        <v>9327415.7499999683</v>
      </c>
      <c r="W65" s="72"/>
      <c r="AM65" s="2"/>
    </row>
    <row r="66" spans="2:39" ht="14.25" customHeight="1" x14ac:dyDescent="0.2">
      <c r="B66" s="457"/>
      <c r="C66" s="158"/>
      <c r="D66" s="159"/>
      <c r="E66" s="159"/>
      <c r="F66" s="160" t="s">
        <v>34</v>
      </c>
      <c r="H66" s="161"/>
      <c r="I66" s="357"/>
      <c r="J66" s="357"/>
      <c r="K66" s="376"/>
      <c r="L66" s="162"/>
      <c r="M66" s="163"/>
      <c r="N66" s="3"/>
      <c r="O66" s="161"/>
      <c r="P66" s="308"/>
      <c r="Q66" s="357"/>
      <c r="R66" s="376"/>
      <c r="S66" s="162"/>
      <c r="T66" s="436"/>
      <c r="W66" s="72"/>
      <c r="AM66" s="2"/>
    </row>
    <row r="67" spans="2:39" s="164" customFormat="1" ht="15" customHeight="1" x14ac:dyDescent="0.2">
      <c r="B67" s="457"/>
      <c r="C67" s="165"/>
      <c r="D67" s="166"/>
      <c r="E67" s="166"/>
      <c r="F67" s="167"/>
      <c r="G67" s="3"/>
      <c r="H67" s="168"/>
      <c r="I67" s="320"/>
      <c r="J67" s="320"/>
      <c r="K67" s="377"/>
      <c r="L67" s="170"/>
      <c r="M67" s="171"/>
      <c r="N67" s="3"/>
      <c r="O67" s="168"/>
      <c r="P67" s="169"/>
      <c r="Q67" s="320"/>
      <c r="R67" s="414"/>
      <c r="S67" s="169"/>
      <c r="T67" s="437"/>
      <c r="U67" s="172"/>
      <c r="V67" s="172"/>
      <c r="W67" s="173"/>
      <c r="X67" s="172"/>
      <c r="Y67" s="172"/>
      <c r="Z67" s="172"/>
      <c r="AA67" s="172"/>
      <c r="AB67" s="172"/>
      <c r="AC67" s="172"/>
      <c r="AD67" s="172"/>
      <c r="AE67" s="172"/>
      <c r="AF67" s="172"/>
      <c r="AG67" s="172"/>
      <c r="AH67" s="172"/>
      <c r="AI67" s="172"/>
      <c r="AJ67" s="172"/>
      <c r="AK67" s="172"/>
      <c r="AL67" s="172"/>
      <c r="AM67" s="172"/>
    </row>
    <row r="68" spans="2:39" x14ac:dyDescent="0.2">
      <c r="B68" s="457"/>
      <c r="C68" s="158"/>
      <c r="D68" s="159"/>
      <c r="E68" s="159"/>
      <c r="F68" s="174"/>
      <c r="H68" s="158"/>
      <c r="I68" s="309"/>
      <c r="J68" s="309"/>
      <c r="K68" s="175"/>
      <c r="L68" s="159"/>
      <c r="M68" s="176"/>
      <c r="N68" s="3"/>
      <c r="O68" s="158"/>
      <c r="P68" s="159"/>
      <c r="Q68" s="309"/>
      <c r="R68" s="175"/>
      <c r="S68" s="159"/>
      <c r="T68" s="438"/>
      <c r="AM68" s="2"/>
    </row>
    <row r="69" spans="2:39" s="130" customFormat="1" x14ac:dyDescent="0.2">
      <c r="B69" s="457"/>
      <c r="C69" s="177"/>
      <c r="D69" s="159"/>
      <c r="E69" s="178"/>
      <c r="F69" s="176"/>
      <c r="G69" s="3"/>
      <c r="H69" s="179"/>
      <c r="I69" s="321"/>
      <c r="J69" s="321"/>
      <c r="K69" s="378"/>
      <c r="L69" s="180"/>
      <c r="M69" s="181"/>
      <c r="N69" s="3"/>
      <c r="O69" s="179"/>
      <c r="P69" s="309"/>
      <c r="Q69" s="321"/>
      <c r="R69" s="378"/>
      <c r="S69" s="180"/>
      <c r="T69" s="439"/>
      <c r="U69" s="129"/>
      <c r="V69" s="129"/>
      <c r="W69" s="129"/>
      <c r="X69" s="129"/>
      <c r="Y69" s="129"/>
      <c r="Z69" s="129"/>
      <c r="AA69" s="129"/>
      <c r="AB69" s="129"/>
      <c r="AC69" s="129"/>
      <c r="AD69" s="129"/>
      <c r="AE69" s="129"/>
      <c r="AF69" s="129"/>
      <c r="AG69" s="129"/>
      <c r="AH69" s="129"/>
      <c r="AI69" s="129"/>
      <c r="AJ69" s="129"/>
      <c r="AK69" s="129"/>
      <c r="AL69" s="129"/>
      <c r="AM69" s="129"/>
    </row>
    <row r="70" spans="2:39" ht="15.75" thickBot="1" x14ac:dyDescent="0.25">
      <c r="B70" s="457"/>
      <c r="C70" s="182"/>
      <c r="D70" s="183"/>
      <c r="E70" s="183"/>
      <c r="F70" s="184"/>
      <c r="H70" s="185"/>
      <c r="I70" s="322"/>
      <c r="J70" s="322"/>
      <c r="K70" s="379"/>
      <c r="L70" s="186"/>
      <c r="M70" s="187"/>
      <c r="N70" s="3"/>
      <c r="O70" s="185"/>
      <c r="P70" s="310"/>
      <c r="Q70" s="322"/>
      <c r="R70" s="379"/>
      <c r="S70" s="186"/>
      <c r="T70" s="440"/>
      <c r="AM70" s="2"/>
    </row>
    <row r="71" spans="2:39" s="130" customFormat="1" x14ac:dyDescent="0.2">
      <c r="B71" s="27"/>
      <c r="C71" s="1"/>
      <c r="D71" s="1"/>
      <c r="E71" s="1"/>
      <c r="F71" s="188"/>
      <c r="G71" s="3"/>
      <c r="H71" s="143"/>
      <c r="I71" s="144"/>
      <c r="J71" s="144"/>
      <c r="K71" s="380"/>
      <c r="L71" s="189"/>
      <c r="M71" s="49"/>
      <c r="N71" s="3"/>
      <c r="O71" s="143"/>
      <c r="P71" s="143"/>
      <c r="Q71" s="144"/>
      <c r="R71" s="411"/>
      <c r="S71" s="131"/>
      <c r="T71" s="49"/>
      <c r="U71" s="129"/>
      <c r="V71" s="129"/>
      <c r="W71" s="129"/>
      <c r="X71" s="129"/>
      <c r="Y71" s="129"/>
      <c r="Z71" s="129"/>
      <c r="AA71" s="129"/>
      <c r="AB71" s="129"/>
      <c r="AC71" s="129"/>
      <c r="AD71" s="129"/>
      <c r="AE71" s="129"/>
      <c r="AF71" s="129"/>
      <c r="AG71" s="129"/>
      <c r="AH71" s="129"/>
      <c r="AI71" s="129"/>
      <c r="AJ71" s="129"/>
      <c r="AK71" s="129"/>
      <c r="AL71" s="129"/>
      <c r="AM71" s="129"/>
    </row>
    <row r="72" spans="2:39" s="130" customFormat="1" x14ac:dyDescent="0.2">
      <c r="B72" s="27"/>
      <c r="C72" s="1"/>
      <c r="D72" s="1"/>
      <c r="E72" s="1"/>
      <c r="F72" s="142"/>
      <c r="G72" s="3"/>
      <c r="H72" s="143"/>
      <c r="I72" s="144"/>
      <c r="J72" s="144"/>
      <c r="K72" s="245"/>
      <c r="L72" s="84"/>
      <c r="M72" s="49"/>
      <c r="N72" s="3"/>
      <c r="O72" s="143"/>
      <c r="P72" s="143"/>
      <c r="Q72" s="144"/>
      <c r="R72" s="411"/>
      <c r="S72" s="131"/>
      <c r="T72" s="49"/>
      <c r="U72" s="129"/>
      <c r="V72" s="129"/>
      <c r="W72" s="129"/>
      <c r="X72" s="129"/>
      <c r="Y72" s="129"/>
      <c r="Z72" s="129"/>
      <c r="AA72" s="129"/>
      <c r="AB72" s="129"/>
      <c r="AC72" s="129"/>
      <c r="AD72" s="129"/>
      <c r="AE72" s="129"/>
      <c r="AF72" s="129"/>
      <c r="AG72" s="129"/>
      <c r="AH72" s="129"/>
      <c r="AI72" s="129"/>
      <c r="AJ72" s="129"/>
      <c r="AK72" s="129"/>
      <c r="AL72" s="129"/>
      <c r="AM72" s="129"/>
    </row>
    <row r="73" spans="2:39" s="130" customFormat="1" ht="14.25" customHeight="1" x14ac:dyDescent="0.2">
      <c r="B73" s="27"/>
      <c r="C73" s="190"/>
      <c r="D73" s="191"/>
      <c r="E73" s="191"/>
      <c r="F73" s="192" t="s">
        <v>35</v>
      </c>
      <c r="G73" s="3"/>
      <c r="H73" s="193"/>
      <c r="I73" s="358"/>
      <c r="J73" s="358">
        <f t="shared" si="0"/>
        <v>0</v>
      </c>
      <c r="K73" s="381"/>
      <c r="L73" s="338"/>
      <c r="M73" s="194"/>
      <c r="N73" s="3"/>
      <c r="O73" s="193"/>
      <c r="P73" s="311"/>
      <c r="Q73" s="323"/>
      <c r="R73" s="415"/>
      <c r="S73" s="195"/>
      <c r="T73" s="194"/>
      <c r="U73" s="129"/>
      <c r="V73" s="129"/>
      <c r="W73" s="129"/>
      <c r="X73" s="129"/>
      <c r="Y73" s="129"/>
      <c r="Z73" s="129"/>
      <c r="AA73" s="129"/>
      <c r="AB73" s="129"/>
      <c r="AC73" s="129"/>
      <c r="AD73" s="129"/>
      <c r="AE73" s="129"/>
      <c r="AF73" s="129"/>
      <c r="AG73" s="129"/>
      <c r="AH73" s="129"/>
      <c r="AI73" s="129"/>
      <c r="AJ73" s="129"/>
      <c r="AK73" s="129"/>
      <c r="AL73" s="129"/>
      <c r="AM73" s="129"/>
    </row>
    <row r="74" spans="2:39" s="129" customFormat="1" ht="13.5" customHeight="1" x14ac:dyDescent="0.2">
      <c r="B74" s="196"/>
      <c r="C74" s="197"/>
      <c r="D74" s="45" t="s">
        <v>36</v>
      </c>
      <c r="F74" s="45"/>
      <c r="G74" s="3"/>
      <c r="H74" s="40">
        <v>977319.69</v>
      </c>
      <c r="I74" s="316">
        <v>1106234.0499999998</v>
      </c>
      <c r="J74" s="316">
        <f t="shared" si="0"/>
        <v>2083553.7399999998</v>
      </c>
      <c r="K74" s="382"/>
      <c r="L74" s="198"/>
      <c r="M74" s="199"/>
      <c r="N74" s="3"/>
      <c r="O74" s="40">
        <v>146023.09999999998</v>
      </c>
      <c r="P74" s="298">
        <v>165292.34</v>
      </c>
      <c r="Q74" s="316">
        <f t="shared" si="2"/>
        <v>311315.43999999994</v>
      </c>
      <c r="R74" s="382"/>
      <c r="S74" s="198"/>
      <c r="T74" s="44"/>
    </row>
    <row r="75" spans="2:39" s="200" customFormat="1" ht="15.75" customHeight="1" x14ac:dyDescent="0.2">
      <c r="B75" s="27"/>
      <c r="C75" s="197"/>
      <c r="D75" s="45" t="s">
        <v>63</v>
      </c>
      <c r="E75" s="129"/>
      <c r="F75" s="201"/>
      <c r="G75" s="3"/>
      <c r="H75" s="40">
        <v>837766.34</v>
      </c>
      <c r="I75" s="317">
        <v>991400.19000000006</v>
      </c>
      <c r="J75" s="317">
        <f t="shared" si="0"/>
        <v>1829166.53</v>
      </c>
      <c r="K75" s="382"/>
      <c r="L75" s="198"/>
      <c r="M75" s="199"/>
      <c r="N75" s="3"/>
      <c r="O75" s="40">
        <v>55103.02</v>
      </c>
      <c r="P75" s="298">
        <v>24597.379999999997</v>
      </c>
      <c r="Q75" s="317">
        <f t="shared" si="2"/>
        <v>79700.399999999994</v>
      </c>
      <c r="R75" s="400"/>
      <c r="S75" s="41"/>
      <c r="T75" s="229"/>
      <c r="U75" s="129"/>
      <c r="V75" s="129"/>
      <c r="W75" s="129"/>
      <c r="X75" s="129"/>
      <c r="Y75" s="129"/>
      <c r="Z75" s="129"/>
      <c r="AA75" s="129"/>
      <c r="AB75" s="129"/>
      <c r="AC75" s="129"/>
      <c r="AD75" s="129"/>
      <c r="AE75" s="129"/>
      <c r="AF75" s="129"/>
      <c r="AG75" s="129"/>
      <c r="AH75" s="129"/>
      <c r="AI75" s="129"/>
      <c r="AJ75" s="129"/>
      <c r="AK75" s="129"/>
      <c r="AL75" s="129"/>
      <c r="AM75" s="129"/>
    </row>
    <row r="76" spans="2:39" s="130" customFormat="1" ht="15.75" customHeight="1" x14ac:dyDescent="0.2">
      <c r="B76" s="196"/>
      <c r="C76" s="36"/>
      <c r="D76" s="39" t="s">
        <v>64</v>
      </c>
      <c r="E76" s="1"/>
      <c r="F76" s="39"/>
      <c r="G76" s="3"/>
      <c r="H76" s="40">
        <v>552934.44999999995</v>
      </c>
      <c r="I76" s="359">
        <v>681322.75000000012</v>
      </c>
      <c r="J76" s="359">
        <f t="shared" si="0"/>
        <v>1234257.2000000002</v>
      </c>
      <c r="K76" s="382"/>
      <c r="L76" s="198"/>
      <c r="M76" s="199"/>
      <c r="N76" s="3"/>
      <c r="O76" s="40">
        <v>50529.45</v>
      </c>
      <c r="P76" s="298">
        <v>55294.36</v>
      </c>
      <c r="Q76" s="316">
        <f t="shared" si="2"/>
        <v>105823.81</v>
      </c>
      <c r="R76" s="382"/>
      <c r="S76" s="198"/>
      <c r="T76" s="44"/>
      <c r="U76" s="129"/>
      <c r="V76" s="129"/>
      <c r="W76" s="129"/>
      <c r="X76" s="129"/>
      <c r="Y76" s="129"/>
      <c r="Z76" s="129"/>
      <c r="AA76" s="129"/>
      <c r="AB76" s="129"/>
      <c r="AC76" s="129"/>
      <c r="AD76" s="129"/>
      <c r="AE76" s="129"/>
      <c r="AF76" s="129"/>
      <c r="AG76" s="129"/>
      <c r="AH76" s="129"/>
      <c r="AI76" s="129"/>
      <c r="AJ76" s="129"/>
      <c r="AK76" s="129"/>
      <c r="AL76" s="129"/>
      <c r="AM76" s="129"/>
    </row>
    <row r="77" spans="2:39" s="130" customFormat="1" ht="16.5" customHeight="1" x14ac:dyDescent="0.2">
      <c r="B77" s="196"/>
      <c r="C77" s="36"/>
      <c r="D77" s="65" t="s">
        <v>37</v>
      </c>
      <c r="E77" s="62"/>
      <c r="F77" s="65"/>
      <c r="G77" s="3"/>
      <c r="H77" s="40">
        <v>500099.98</v>
      </c>
      <c r="I77" s="316">
        <v>864868.02</v>
      </c>
      <c r="J77" s="316">
        <f t="shared" si="0"/>
        <v>1364968</v>
      </c>
      <c r="K77" s="382"/>
      <c r="L77" s="198"/>
      <c r="M77" s="199"/>
      <c r="N77" s="3"/>
      <c r="O77" s="40">
        <v>74836.260000000009</v>
      </c>
      <c r="P77" s="298">
        <v>128018.07999999999</v>
      </c>
      <c r="Q77" s="316">
        <f t="shared" si="2"/>
        <v>202854.34</v>
      </c>
      <c r="R77" s="382"/>
      <c r="S77" s="198"/>
      <c r="T77" s="44"/>
      <c r="U77" s="129"/>
      <c r="V77" s="129"/>
      <c r="W77" s="129"/>
      <c r="X77" s="129"/>
      <c r="Y77" s="129"/>
      <c r="Z77" s="129"/>
      <c r="AA77" s="129"/>
      <c r="AB77" s="129"/>
      <c r="AC77" s="129"/>
      <c r="AD77" s="129"/>
      <c r="AE77" s="129"/>
      <c r="AF77" s="129"/>
      <c r="AG77" s="129"/>
      <c r="AH77" s="129"/>
      <c r="AI77" s="129"/>
      <c r="AJ77" s="129"/>
      <c r="AK77" s="129"/>
      <c r="AL77" s="129"/>
      <c r="AM77" s="129"/>
    </row>
    <row r="78" spans="2:39" s="130" customFormat="1" x14ac:dyDescent="0.2">
      <c r="B78" s="27"/>
      <c r="C78" s="36"/>
      <c r="D78" s="39" t="s">
        <v>65</v>
      </c>
      <c r="E78" s="1"/>
      <c r="F78" s="39"/>
      <c r="G78" s="3"/>
      <c r="H78" s="40">
        <v>233933.38</v>
      </c>
      <c r="I78" s="316">
        <v>422725.3</v>
      </c>
      <c r="J78" s="316">
        <f t="shared" ref="J78:J111" si="5">H78+I78</f>
        <v>656658.67999999993</v>
      </c>
      <c r="K78" s="382"/>
      <c r="L78" s="198"/>
      <c r="M78" s="199"/>
      <c r="N78" s="3"/>
      <c r="O78" s="40">
        <v>30473.97</v>
      </c>
      <c r="P78" s="298">
        <v>57937.329999999994</v>
      </c>
      <c r="Q78" s="316">
        <f t="shared" ref="Q78:Q111" si="6">O78+P78</f>
        <v>88411.299999999988</v>
      </c>
      <c r="R78" s="382"/>
      <c r="S78" s="198"/>
      <c r="T78" s="44"/>
      <c r="U78" s="129"/>
      <c r="V78" s="129"/>
      <c r="W78" s="129"/>
      <c r="X78" s="129"/>
      <c r="Y78" s="129"/>
      <c r="Z78" s="129"/>
      <c r="AA78" s="129"/>
      <c r="AB78" s="129"/>
      <c r="AC78" s="129"/>
      <c r="AD78" s="129"/>
      <c r="AE78" s="129"/>
      <c r="AF78" s="129"/>
      <c r="AG78" s="129"/>
      <c r="AH78" s="129"/>
      <c r="AI78" s="129"/>
      <c r="AJ78" s="129"/>
      <c r="AK78" s="129"/>
      <c r="AL78" s="129"/>
      <c r="AM78" s="129"/>
    </row>
    <row r="79" spans="2:39" s="130" customFormat="1" x14ac:dyDescent="0.2">
      <c r="B79" s="27"/>
      <c r="C79" s="36"/>
      <c r="D79" s="2" t="s">
        <v>66</v>
      </c>
      <c r="E79" s="1"/>
      <c r="F79" s="39"/>
      <c r="G79" s="3"/>
      <c r="H79" s="40">
        <v>-99065.25999999998</v>
      </c>
      <c r="I79" s="316">
        <v>-129486.56</v>
      </c>
      <c r="J79" s="316">
        <f t="shared" si="5"/>
        <v>-228551.81999999998</v>
      </c>
      <c r="K79" s="382"/>
      <c r="L79" s="198"/>
      <c r="M79" s="199"/>
      <c r="N79" s="3"/>
      <c r="O79" s="40">
        <v>-77101.759999999995</v>
      </c>
      <c r="P79" s="298">
        <v>-52728.640000000029</v>
      </c>
      <c r="Q79" s="316">
        <f t="shared" si="6"/>
        <v>-129830.40000000002</v>
      </c>
      <c r="R79" s="382"/>
      <c r="S79" s="198"/>
      <c r="T79" s="44"/>
      <c r="U79" s="129"/>
      <c r="V79" s="129"/>
      <c r="W79" s="129"/>
      <c r="X79" s="129"/>
      <c r="Y79" s="129"/>
      <c r="Z79" s="129"/>
      <c r="AA79" s="129"/>
      <c r="AB79" s="129"/>
      <c r="AC79" s="129"/>
      <c r="AD79" s="129"/>
      <c r="AE79" s="129"/>
      <c r="AF79" s="129"/>
      <c r="AG79" s="129"/>
      <c r="AH79" s="129"/>
      <c r="AI79" s="129"/>
      <c r="AJ79" s="129"/>
      <c r="AK79" s="129"/>
      <c r="AL79" s="129"/>
      <c r="AM79" s="129"/>
    </row>
    <row r="80" spans="2:39" s="202" customFormat="1" ht="15.75" customHeight="1" x14ac:dyDescent="0.2">
      <c r="B80" s="27"/>
      <c r="C80" s="51"/>
      <c r="D80" s="2" t="s">
        <v>38</v>
      </c>
      <c r="F80" s="54"/>
      <c r="G80" s="3"/>
      <c r="H80" s="40">
        <v>3344401.7900000005</v>
      </c>
      <c r="I80" s="316">
        <v>874312.45</v>
      </c>
      <c r="J80" s="316">
        <f t="shared" si="5"/>
        <v>4218714.24</v>
      </c>
      <c r="K80" s="383"/>
      <c r="L80" s="203"/>
      <c r="M80" s="204"/>
      <c r="N80" s="3"/>
      <c r="O80" s="40">
        <v>855347.02999999991</v>
      </c>
      <c r="P80" s="298">
        <v>321837.52999999997</v>
      </c>
      <c r="Q80" s="316">
        <f t="shared" si="6"/>
        <v>1177184.5599999998</v>
      </c>
      <c r="R80" s="383"/>
      <c r="S80" s="203"/>
      <c r="T80" s="205"/>
    </row>
    <row r="81" spans="2:39" s="202" customFormat="1" x14ac:dyDescent="0.2">
      <c r="B81" s="27"/>
      <c r="C81" s="206"/>
      <c r="D81" s="2" t="s">
        <v>67</v>
      </c>
      <c r="F81" s="207"/>
      <c r="G81" s="3"/>
      <c r="H81" s="40">
        <v>1062064.47</v>
      </c>
      <c r="I81" s="316">
        <v>1291468.7200000002</v>
      </c>
      <c r="J81" s="316">
        <f t="shared" si="5"/>
        <v>2353533.1900000004</v>
      </c>
      <c r="K81" s="382"/>
      <c r="L81" s="198"/>
      <c r="M81" s="199"/>
      <c r="N81" s="3"/>
      <c r="O81" s="40">
        <v>83329.25999999998</v>
      </c>
      <c r="P81" s="298">
        <v>234156.00000000003</v>
      </c>
      <c r="Q81" s="316">
        <f t="shared" si="6"/>
        <v>317485.26</v>
      </c>
      <c r="R81" s="416"/>
      <c r="S81" s="208"/>
      <c r="T81" s="55"/>
    </row>
    <row r="82" spans="2:39" s="209" customFormat="1" ht="15.75" customHeight="1" x14ac:dyDescent="0.2">
      <c r="B82" s="27"/>
      <c r="C82" s="36"/>
      <c r="D82" s="2" t="s">
        <v>39</v>
      </c>
      <c r="E82" s="1"/>
      <c r="F82" s="39"/>
      <c r="G82" s="3"/>
      <c r="H82" s="40">
        <v>904421.01</v>
      </c>
      <c r="I82" s="316">
        <v>1044537.27</v>
      </c>
      <c r="J82" s="316">
        <f t="shared" si="5"/>
        <v>1948958.28</v>
      </c>
      <c r="K82" s="382"/>
      <c r="L82" s="198"/>
      <c r="M82" s="199"/>
      <c r="N82" s="3"/>
      <c r="O82" s="40">
        <v>138405.71</v>
      </c>
      <c r="P82" s="298">
        <v>158686.13999999998</v>
      </c>
      <c r="Q82" s="316">
        <f t="shared" si="6"/>
        <v>297091.84999999998</v>
      </c>
      <c r="R82" s="382"/>
      <c r="S82" s="198"/>
      <c r="T82" s="44"/>
      <c r="U82" s="129"/>
      <c r="V82" s="129"/>
      <c r="W82" s="129"/>
      <c r="X82" s="129"/>
      <c r="Y82" s="129"/>
      <c r="Z82" s="129"/>
      <c r="AA82" s="129"/>
      <c r="AB82" s="129"/>
      <c r="AC82" s="129"/>
      <c r="AD82" s="129"/>
      <c r="AE82" s="129"/>
      <c r="AF82" s="129"/>
      <c r="AG82" s="129"/>
      <c r="AH82" s="129"/>
      <c r="AI82" s="129"/>
      <c r="AJ82" s="129"/>
      <c r="AK82" s="129"/>
      <c r="AL82" s="129"/>
      <c r="AM82" s="129"/>
    </row>
    <row r="83" spans="2:39" s="209" customFormat="1" ht="15.75" customHeight="1" x14ac:dyDescent="0.2">
      <c r="B83" s="27"/>
      <c r="C83" s="36"/>
      <c r="D83" s="2" t="s">
        <v>72</v>
      </c>
      <c r="E83" s="1"/>
      <c r="F83" s="39"/>
      <c r="G83" s="3"/>
      <c r="H83" s="40"/>
      <c r="I83" s="316">
        <v>61817.440000000002</v>
      </c>
      <c r="J83" s="316">
        <f t="shared" si="5"/>
        <v>61817.440000000002</v>
      </c>
      <c r="K83" s="382"/>
      <c r="L83" s="198"/>
      <c r="M83" s="199"/>
      <c r="N83" s="3"/>
      <c r="O83" s="40"/>
      <c r="P83" s="298">
        <v>61817.440000000002</v>
      </c>
      <c r="Q83" s="316">
        <f t="shared" si="6"/>
        <v>61817.440000000002</v>
      </c>
      <c r="R83" s="382"/>
      <c r="S83" s="198"/>
      <c r="T83" s="44"/>
      <c r="U83" s="129"/>
      <c r="V83" s="129"/>
      <c r="W83" s="129"/>
      <c r="X83" s="129"/>
      <c r="Y83" s="129"/>
      <c r="Z83" s="129"/>
      <c r="AA83" s="129"/>
      <c r="AB83" s="129"/>
      <c r="AC83" s="129"/>
      <c r="AD83" s="129"/>
      <c r="AE83" s="129"/>
      <c r="AF83" s="129"/>
      <c r="AG83" s="129"/>
      <c r="AH83" s="129"/>
      <c r="AI83" s="129"/>
      <c r="AJ83" s="129"/>
      <c r="AK83" s="129"/>
      <c r="AL83" s="129"/>
      <c r="AM83" s="129"/>
    </row>
    <row r="84" spans="2:39" s="209" customFormat="1" ht="15.75" customHeight="1" x14ac:dyDescent="0.2">
      <c r="B84" s="27"/>
      <c r="C84" s="36"/>
      <c r="D84" s="2" t="s">
        <v>73</v>
      </c>
      <c r="E84" s="1"/>
      <c r="F84" s="39"/>
      <c r="G84" s="3"/>
      <c r="H84" s="40">
        <v>532036.22</v>
      </c>
      <c r="I84" s="316">
        <v>636406.38</v>
      </c>
      <c r="J84" s="316">
        <f t="shared" si="5"/>
        <v>1168442.6000000001</v>
      </c>
      <c r="K84" s="382"/>
      <c r="L84" s="198"/>
      <c r="M84" s="199"/>
      <c r="N84" s="3"/>
      <c r="O84" s="40">
        <v>133559.5</v>
      </c>
      <c r="P84" s="298">
        <v>119785.03000000001</v>
      </c>
      <c r="Q84" s="316">
        <f t="shared" si="6"/>
        <v>253344.53000000003</v>
      </c>
      <c r="R84" s="382"/>
      <c r="S84" s="198"/>
      <c r="T84" s="44"/>
      <c r="U84" s="129"/>
      <c r="V84" s="129"/>
      <c r="W84" s="129"/>
      <c r="X84" s="129"/>
      <c r="Y84" s="129"/>
      <c r="Z84" s="129"/>
      <c r="AA84" s="129"/>
      <c r="AB84" s="129"/>
      <c r="AC84" s="129"/>
      <c r="AD84" s="129"/>
      <c r="AE84" s="129"/>
      <c r="AF84" s="129"/>
      <c r="AG84" s="129"/>
      <c r="AH84" s="129"/>
      <c r="AI84" s="129"/>
      <c r="AJ84" s="129"/>
      <c r="AK84" s="129"/>
      <c r="AL84" s="129"/>
      <c r="AM84" s="129"/>
    </row>
    <row r="85" spans="2:39" s="209" customFormat="1" ht="15.75" customHeight="1" x14ac:dyDescent="0.2">
      <c r="B85" s="27"/>
      <c r="C85" s="36"/>
      <c r="D85" s="2" t="s">
        <v>74</v>
      </c>
      <c r="E85" s="1"/>
      <c r="F85" s="39"/>
      <c r="G85" s="3"/>
      <c r="H85" s="40">
        <v>750573.3899999999</v>
      </c>
      <c r="I85" s="316">
        <v>717497.59000000008</v>
      </c>
      <c r="J85" s="316">
        <f t="shared" si="5"/>
        <v>1468070.98</v>
      </c>
      <c r="K85" s="382"/>
      <c r="L85" s="198"/>
      <c r="M85" s="199"/>
      <c r="N85" s="3"/>
      <c r="O85" s="40">
        <v>147272.74</v>
      </c>
      <c r="P85" s="298">
        <v>155789.63999999998</v>
      </c>
      <c r="Q85" s="316">
        <f t="shared" si="6"/>
        <v>303062.38</v>
      </c>
      <c r="R85" s="382"/>
      <c r="S85" s="198"/>
      <c r="T85" s="44"/>
      <c r="U85" s="129"/>
      <c r="V85" s="129"/>
      <c r="W85" s="129"/>
      <c r="X85" s="129"/>
      <c r="Y85" s="129"/>
      <c r="Z85" s="129"/>
      <c r="AA85" s="129"/>
      <c r="AB85" s="129"/>
      <c r="AC85" s="129"/>
      <c r="AD85" s="129"/>
      <c r="AE85" s="129"/>
      <c r="AF85" s="129"/>
      <c r="AG85" s="129"/>
      <c r="AH85" s="129"/>
      <c r="AI85" s="129"/>
      <c r="AJ85" s="129"/>
      <c r="AK85" s="129"/>
      <c r="AL85" s="129"/>
      <c r="AM85" s="129"/>
    </row>
    <row r="86" spans="2:39" s="209" customFormat="1" ht="15.75" customHeight="1" x14ac:dyDescent="0.2">
      <c r="B86" s="27"/>
      <c r="C86" s="36"/>
      <c r="D86" s="2" t="s">
        <v>75</v>
      </c>
      <c r="E86" s="1"/>
      <c r="F86" s="39"/>
      <c r="G86" s="3"/>
      <c r="H86" s="40">
        <v>214664.57</v>
      </c>
      <c r="I86" s="316">
        <v>253718.86000000002</v>
      </c>
      <c r="J86" s="316">
        <f t="shared" si="5"/>
        <v>468383.43000000005</v>
      </c>
      <c r="K86" s="382"/>
      <c r="L86" s="198"/>
      <c r="M86" s="199"/>
      <c r="N86" s="3"/>
      <c r="O86" s="40">
        <v>136140.69</v>
      </c>
      <c r="P86" s="298">
        <v>172341.77999999997</v>
      </c>
      <c r="Q86" s="316">
        <f t="shared" si="6"/>
        <v>308482.46999999997</v>
      </c>
      <c r="R86" s="382"/>
      <c r="S86" s="198"/>
      <c r="T86" s="44"/>
      <c r="U86" s="129"/>
      <c r="V86" s="129"/>
      <c r="W86" s="129"/>
      <c r="X86" s="129"/>
      <c r="Y86" s="129"/>
      <c r="Z86" s="129"/>
      <c r="AA86" s="129"/>
      <c r="AB86" s="129"/>
      <c r="AC86" s="129"/>
      <c r="AD86" s="129"/>
      <c r="AE86" s="129"/>
      <c r="AF86" s="129"/>
      <c r="AG86" s="129"/>
      <c r="AH86" s="129"/>
      <c r="AI86" s="129"/>
      <c r="AJ86" s="129"/>
      <c r="AK86" s="129"/>
      <c r="AL86" s="129"/>
      <c r="AM86" s="129"/>
    </row>
    <row r="87" spans="2:39" s="202" customFormat="1" x14ac:dyDescent="0.2">
      <c r="B87" s="27"/>
      <c r="C87" s="210"/>
      <c r="D87" s="2" t="s">
        <v>68</v>
      </c>
      <c r="F87" s="211"/>
      <c r="G87" s="3"/>
      <c r="H87" s="40">
        <v>1303856.1399999999</v>
      </c>
      <c r="I87" s="316">
        <v>1293094.8000000003</v>
      </c>
      <c r="J87" s="316">
        <f t="shared" si="5"/>
        <v>2596950.9400000004</v>
      </c>
      <c r="K87" s="382"/>
      <c r="L87" s="198"/>
      <c r="M87" s="199"/>
      <c r="N87" s="3"/>
      <c r="O87" s="40">
        <v>174302.67</v>
      </c>
      <c r="P87" s="298">
        <v>192561.24</v>
      </c>
      <c r="Q87" s="316">
        <f t="shared" si="6"/>
        <v>366863.91000000003</v>
      </c>
      <c r="R87" s="417"/>
      <c r="T87" s="441"/>
    </row>
    <row r="88" spans="2:39" s="202" customFormat="1" ht="15.75" customHeight="1" x14ac:dyDescent="0.2">
      <c r="B88" s="27"/>
      <c r="C88" s="36"/>
      <c r="D88" s="2" t="s">
        <v>40</v>
      </c>
      <c r="F88" s="212"/>
      <c r="G88" s="3"/>
      <c r="H88" s="40">
        <v>621295.46</v>
      </c>
      <c r="I88" s="316">
        <v>835847.47000000009</v>
      </c>
      <c r="J88" s="316">
        <f t="shared" si="5"/>
        <v>1457142.9300000002</v>
      </c>
      <c r="K88" s="382"/>
      <c r="L88" s="198"/>
      <c r="M88" s="199"/>
      <c r="N88" s="3"/>
      <c r="O88" s="40">
        <v>127854.73999999998</v>
      </c>
      <c r="P88" s="298">
        <v>172213.53</v>
      </c>
      <c r="Q88" s="316">
        <f t="shared" si="6"/>
        <v>300068.26999999996</v>
      </c>
      <c r="R88" s="382"/>
      <c r="S88" s="198"/>
      <c r="T88" s="44"/>
      <c r="U88" s="129"/>
      <c r="V88" s="129"/>
      <c r="W88" s="129"/>
      <c r="X88" s="129"/>
      <c r="Y88" s="129"/>
      <c r="Z88" s="129"/>
      <c r="AA88" s="129"/>
      <c r="AB88" s="129"/>
      <c r="AC88" s="129"/>
      <c r="AD88" s="129"/>
      <c r="AE88" s="129"/>
      <c r="AF88" s="129"/>
      <c r="AG88" s="129"/>
      <c r="AH88" s="129"/>
      <c r="AI88" s="129"/>
      <c r="AJ88" s="129"/>
      <c r="AK88" s="129"/>
      <c r="AL88" s="129"/>
      <c r="AM88" s="129"/>
    </row>
    <row r="89" spans="2:39" s="130" customFormat="1" x14ac:dyDescent="0.2">
      <c r="B89" s="27"/>
      <c r="C89" s="36"/>
      <c r="D89" s="2"/>
      <c r="E89" s="1"/>
      <c r="F89" s="39"/>
      <c r="G89" s="3"/>
      <c r="H89" s="76"/>
      <c r="I89" s="316"/>
      <c r="J89" s="316"/>
      <c r="K89" s="382"/>
      <c r="L89" s="198"/>
      <c r="M89" s="199"/>
      <c r="N89" s="3"/>
      <c r="O89" s="76"/>
      <c r="P89" s="302"/>
      <c r="Q89" s="316"/>
      <c r="R89" s="382"/>
      <c r="S89" s="198"/>
      <c r="T89" s="44"/>
      <c r="U89" s="129"/>
      <c r="V89" s="129"/>
      <c r="W89" s="129"/>
      <c r="X89" s="129"/>
      <c r="Y89" s="129"/>
      <c r="Z89" s="129"/>
      <c r="AA89" s="129"/>
      <c r="AB89" s="129"/>
      <c r="AC89" s="129"/>
      <c r="AD89" s="129"/>
      <c r="AE89" s="129"/>
      <c r="AF89" s="129"/>
      <c r="AG89" s="129"/>
      <c r="AH89" s="129"/>
      <c r="AI89" s="129"/>
      <c r="AJ89" s="129"/>
      <c r="AK89" s="129"/>
      <c r="AL89" s="129"/>
      <c r="AM89" s="129"/>
    </row>
    <row r="90" spans="2:39" s="130" customFormat="1" x14ac:dyDescent="0.2">
      <c r="B90" s="27"/>
      <c r="C90" s="36"/>
      <c r="D90" s="1"/>
      <c r="E90" s="1"/>
      <c r="F90" s="80" t="s">
        <v>41</v>
      </c>
      <c r="G90" s="3"/>
      <c r="H90" s="81">
        <f>SUM(H74:H89)</f>
        <v>11736301.630000003</v>
      </c>
      <c r="I90" s="324">
        <v>10945764.73</v>
      </c>
      <c r="J90" s="324">
        <f t="shared" si="5"/>
        <v>22682066.360000003</v>
      </c>
      <c r="K90" s="384"/>
      <c r="L90" s="142"/>
      <c r="M90" s="80"/>
      <c r="N90" s="3"/>
      <c r="O90" s="81">
        <f>SUM(O74:O89)</f>
        <v>2076076.3799999997</v>
      </c>
      <c r="P90" s="143">
        <f>SUM(P74:P89)</f>
        <v>1967599.18</v>
      </c>
      <c r="Q90" s="324">
        <f t="shared" si="6"/>
        <v>4043675.5599999996</v>
      </c>
      <c r="R90" s="401"/>
      <c r="S90" s="47"/>
      <c r="T90" s="442"/>
      <c r="U90" s="129"/>
      <c r="V90" s="129"/>
      <c r="W90" s="129"/>
      <c r="X90" s="129"/>
      <c r="Y90" s="129"/>
      <c r="Z90" s="129"/>
      <c r="AA90" s="129"/>
      <c r="AB90" s="129"/>
      <c r="AC90" s="129"/>
      <c r="AD90" s="129"/>
      <c r="AE90" s="129"/>
      <c r="AF90" s="129"/>
      <c r="AG90" s="129"/>
      <c r="AH90" s="129"/>
      <c r="AI90" s="129"/>
      <c r="AJ90" s="129"/>
      <c r="AK90" s="129"/>
      <c r="AL90" s="129"/>
      <c r="AM90" s="129"/>
    </row>
    <row r="91" spans="2:39" s="132" customFormat="1" ht="12.75" customHeight="1" x14ac:dyDescent="0.2">
      <c r="B91" s="85"/>
      <c r="C91" s="86"/>
      <c r="D91" s="87"/>
      <c r="E91" s="87"/>
      <c r="F91" s="213"/>
      <c r="G91" s="3"/>
      <c r="H91" s="92"/>
      <c r="I91" s="325"/>
      <c r="J91" s="325"/>
      <c r="K91" s="385"/>
      <c r="L91" s="214"/>
      <c r="M91" s="215">
        <f t="shared" ref="M91:M112" si="7">K91+L91</f>
        <v>0</v>
      </c>
      <c r="N91" s="3"/>
      <c r="O91" s="216"/>
      <c r="P91" s="398"/>
      <c r="Q91" s="325">
        <f t="shared" si="6"/>
        <v>0</v>
      </c>
      <c r="R91" s="385"/>
      <c r="S91" s="214"/>
      <c r="T91" s="217"/>
    </row>
    <row r="92" spans="2:39" s="130" customFormat="1" ht="16.5" customHeight="1" x14ac:dyDescent="0.2">
      <c r="B92" s="27"/>
      <c r="C92" s="218"/>
      <c r="D92" s="219"/>
      <c r="E92" s="219"/>
      <c r="F92" s="220" t="s">
        <v>42</v>
      </c>
      <c r="G92" s="3"/>
      <c r="H92" s="221"/>
      <c r="I92" s="360"/>
      <c r="J92" s="360"/>
      <c r="K92" s="386"/>
      <c r="L92" s="222"/>
      <c r="M92" s="223"/>
      <c r="N92" s="3"/>
      <c r="O92" s="221"/>
      <c r="P92" s="312"/>
      <c r="Q92" s="326">
        <f t="shared" si="6"/>
        <v>0</v>
      </c>
      <c r="R92" s="418"/>
      <c r="S92" s="224"/>
      <c r="T92" s="225"/>
      <c r="U92" s="129"/>
      <c r="V92" s="129"/>
      <c r="W92" s="129"/>
      <c r="X92" s="129"/>
      <c r="Y92" s="129"/>
      <c r="Z92" s="129"/>
      <c r="AA92" s="129"/>
      <c r="AB92" s="129"/>
      <c r="AC92" s="129"/>
      <c r="AD92" s="129"/>
      <c r="AE92" s="129"/>
      <c r="AF92" s="129"/>
      <c r="AG92" s="129"/>
      <c r="AH92" s="129"/>
      <c r="AI92" s="129"/>
      <c r="AJ92" s="129"/>
      <c r="AK92" s="129"/>
      <c r="AL92" s="129"/>
      <c r="AM92" s="129"/>
    </row>
    <row r="93" spans="2:39" s="130" customFormat="1" ht="15" customHeight="1" x14ac:dyDescent="0.2">
      <c r="B93" s="27"/>
      <c r="C93" s="36"/>
      <c r="D93" s="39" t="s">
        <v>43</v>
      </c>
      <c r="E93" s="1"/>
      <c r="F93" s="39"/>
      <c r="G93" s="3"/>
      <c r="H93" s="40">
        <v>673398.5199999999</v>
      </c>
      <c r="I93" s="359">
        <v>655915.44999999995</v>
      </c>
      <c r="J93" s="359">
        <f t="shared" si="5"/>
        <v>1329313.9699999997</v>
      </c>
      <c r="K93" s="382"/>
      <c r="L93" s="198"/>
      <c r="M93" s="199"/>
      <c r="N93" s="3"/>
      <c r="O93" s="40">
        <v>99496.43</v>
      </c>
      <c r="P93" s="298">
        <v>96269.739999999991</v>
      </c>
      <c r="Q93" s="316">
        <f t="shared" si="6"/>
        <v>195766.16999999998</v>
      </c>
      <c r="R93" s="382"/>
      <c r="S93" s="198"/>
      <c r="T93" s="44"/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</row>
    <row r="94" spans="2:39" s="130" customFormat="1" ht="12.75" customHeight="1" x14ac:dyDescent="0.2">
      <c r="B94" s="27"/>
      <c r="C94" s="36"/>
      <c r="D94" s="39" t="s">
        <v>44</v>
      </c>
      <c r="E94" s="1"/>
      <c r="F94" s="39"/>
      <c r="G94" s="3"/>
      <c r="H94" s="40">
        <v>472099.08000000007</v>
      </c>
      <c r="I94" s="359">
        <v>432588.18999999989</v>
      </c>
      <c r="J94" s="359">
        <f t="shared" si="5"/>
        <v>904687.27</v>
      </c>
      <c r="K94" s="382"/>
      <c r="L94" s="198"/>
      <c r="M94" s="199"/>
      <c r="N94" s="3"/>
      <c r="O94" s="40">
        <v>71418.52</v>
      </c>
      <c r="P94" s="298">
        <v>68987.73</v>
      </c>
      <c r="Q94" s="316">
        <f t="shared" si="6"/>
        <v>140406.25</v>
      </c>
      <c r="R94" s="382"/>
      <c r="S94" s="198"/>
      <c r="T94" s="44"/>
      <c r="U94" s="129"/>
      <c r="V94" s="129"/>
      <c r="W94" s="129"/>
      <c r="X94" s="129"/>
      <c r="Y94" s="129"/>
      <c r="Z94" s="129"/>
      <c r="AA94" s="129"/>
      <c r="AB94" s="129"/>
      <c r="AC94" s="129"/>
      <c r="AD94" s="129"/>
      <c r="AE94" s="129"/>
      <c r="AF94" s="129"/>
      <c r="AG94" s="129"/>
      <c r="AH94" s="129"/>
      <c r="AI94" s="129"/>
      <c r="AJ94" s="129"/>
      <c r="AK94" s="129"/>
      <c r="AL94" s="129"/>
      <c r="AM94" s="129"/>
    </row>
    <row r="95" spans="2:39" s="130" customFormat="1" ht="12.75" customHeight="1" x14ac:dyDescent="0.2">
      <c r="B95" s="27"/>
      <c r="C95" s="36"/>
      <c r="D95" s="39" t="s">
        <v>45</v>
      </c>
      <c r="E95" s="1"/>
      <c r="F95" s="39"/>
      <c r="G95" s="3"/>
      <c r="H95" s="40">
        <v>161034.83000000002</v>
      </c>
      <c r="I95" s="359">
        <v>189366.72</v>
      </c>
      <c r="J95" s="359">
        <f t="shared" si="5"/>
        <v>350401.55000000005</v>
      </c>
      <c r="K95" s="382"/>
      <c r="L95" s="198"/>
      <c r="M95" s="199"/>
      <c r="N95" s="3"/>
      <c r="O95" s="40">
        <v>24457.329999999998</v>
      </c>
      <c r="P95" s="298">
        <v>29807.079999999994</v>
      </c>
      <c r="Q95" s="316">
        <f t="shared" si="6"/>
        <v>54264.409999999989</v>
      </c>
      <c r="R95" s="382"/>
      <c r="S95" s="198"/>
      <c r="T95" s="44"/>
      <c r="U95" s="129"/>
      <c r="V95" s="129"/>
      <c r="W95" s="129"/>
      <c r="X95" s="129"/>
      <c r="Y95" s="129"/>
      <c r="Z95" s="129"/>
      <c r="AA95" s="129"/>
      <c r="AB95" s="129"/>
      <c r="AC95" s="129"/>
      <c r="AD95" s="129"/>
      <c r="AE95" s="129"/>
      <c r="AF95" s="129"/>
      <c r="AG95" s="129"/>
      <c r="AH95" s="129"/>
      <c r="AI95" s="129"/>
      <c r="AJ95" s="129"/>
      <c r="AK95" s="129"/>
      <c r="AL95" s="129"/>
      <c r="AM95" s="129"/>
    </row>
    <row r="96" spans="2:39" s="230" customFormat="1" x14ac:dyDescent="0.2">
      <c r="B96" s="27"/>
      <c r="C96" s="226"/>
      <c r="D96" s="65" t="s">
        <v>46</v>
      </c>
      <c r="E96" s="62"/>
      <c r="F96" s="65"/>
      <c r="G96" s="3"/>
      <c r="H96" s="40">
        <v>1526342.27</v>
      </c>
      <c r="I96" s="361">
        <v>1712153.7</v>
      </c>
      <c r="J96" s="361">
        <f t="shared" si="5"/>
        <v>3238495.9699999997</v>
      </c>
      <c r="K96" s="387"/>
      <c r="L96" s="227"/>
      <c r="M96" s="228"/>
      <c r="N96" s="3"/>
      <c r="O96" s="40">
        <v>227544.83</v>
      </c>
      <c r="P96" s="298">
        <v>368686.97</v>
      </c>
      <c r="Q96" s="317">
        <f t="shared" si="6"/>
        <v>596231.79999999993</v>
      </c>
      <c r="R96" s="387"/>
      <c r="S96" s="227"/>
      <c r="T96" s="229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</row>
    <row r="97" spans="2:39" s="230" customFormat="1" ht="15.75" customHeight="1" x14ac:dyDescent="0.2">
      <c r="B97" s="27"/>
      <c r="C97" s="226"/>
      <c r="D97" s="65" t="s">
        <v>47</v>
      </c>
      <c r="E97" s="62"/>
      <c r="F97" s="65"/>
      <c r="G97" s="3"/>
      <c r="H97" s="40">
        <v>64162</v>
      </c>
      <c r="I97" s="361">
        <v>58639.31</v>
      </c>
      <c r="J97" s="361">
        <f t="shared" si="5"/>
        <v>122801.31</v>
      </c>
      <c r="K97" s="387"/>
      <c r="L97" s="227"/>
      <c r="M97" s="228"/>
      <c r="N97" s="3"/>
      <c r="O97" s="40"/>
      <c r="P97" s="298">
        <v>8762.19</v>
      </c>
      <c r="Q97" s="317">
        <f t="shared" si="6"/>
        <v>8762.19</v>
      </c>
      <c r="R97" s="387"/>
      <c r="S97" s="227"/>
      <c r="T97" s="229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  <c r="AL97" s="74"/>
      <c r="AM97" s="74"/>
    </row>
    <row r="98" spans="2:39" s="130" customFormat="1" ht="16.5" customHeight="1" x14ac:dyDescent="0.2">
      <c r="B98" s="27"/>
      <c r="C98" s="36"/>
      <c r="D98" s="2"/>
      <c r="E98" s="1"/>
      <c r="F98" s="39"/>
      <c r="G98" s="3"/>
      <c r="H98" s="76"/>
      <c r="I98" s="359"/>
      <c r="J98" s="359"/>
      <c r="K98" s="382"/>
      <c r="L98" s="198"/>
      <c r="M98" s="199"/>
      <c r="N98" s="3"/>
      <c r="O98" s="76"/>
      <c r="P98" s="302"/>
      <c r="Q98" s="316"/>
      <c r="R98" s="382"/>
      <c r="S98" s="198"/>
      <c r="T98" s="44"/>
      <c r="U98" s="129"/>
      <c r="V98" s="129"/>
      <c r="W98" s="129"/>
      <c r="X98" s="129"/>
      <c r="Y98" s="129"/>
      <c r="Z98" s="129"/>
      <c r="AA98" s="129"/>
      <c r="AB98" s="129"/>
      <c r="AC98" s="129"/>
      <c r="AD98" s="129"/>
      <c r="AE98" s="129"/>
      <c r="AF98" s="129"/>
      <c r="AG98" s="129"/>
      <c r="AH98" s="129"/>
      <c r="AI98" s="129"/>
      <c r="AJ98" s="129"/>
      <c r="AK98" s="129"/>
      <c r="AL98" s="129"/>
      <c r="AM98" s="129"/>
    </row>
    <row r="99" spans="2:39" s="130" customFormat="1" ht="12.75" customHeight="1" x14ac:dyDescent="0.2">
      <c r="B99" s="27"/>
      <c r="C99" s="36"/>
      <c r="D99" s="1"/>
      <c r="E99" s="1"/>
      <c r="F99" s="80" t="s">
        <v>48</v>
      </c>
      <c r="G99" s="3"/>
      <c r="H99" s="81">
        <f>SUM(H93:H97)</f>
        <v>2897036.7</v>
      </c>
      <c r="I99" s="144">
        <v>3048663.3699999996</v>
      </c>
      <c r="J99" s="144">
        <f t="shared" si="5"/>
        <v>5945700.0700000003</v>
      </c>
      <c r="K99" s="384"/>
      <c r="L99" s="142"/>
      <c r="M99" s="80"/>
      <c r="N99" s="3"/>
      <c r="O99" s="81">
        <f>SUM(O93:O97)</f>
        <v>422917.11</v>
      </c>
      <c r="P99" s="143">
        <f>SUM(P93:P97)</f>
        <v>572513.70999999985</v>
      </c>
      <c r="Q99" s="144">
        <f t="shared" si="6"/>
        <v>995430.81999999983</v>
      </c>
      <c r="R99" s="384"/>
      <c r="S99" s="142"/>
      <c r="T99" s="49"/>
      <c r="U99" s="129"/>
      <c r="V99" s="129"/>
      <c r="W99" s="129"/>
      <c r="X99" s="129"/>
      <c r="Y99" s="129"/>
      <c r="Z99" s="129"/>
      <c r="AA99" s="129"/>
      <c r="AB99" s="129"/>
      <c r="AC99" s="129"/>
      <c r="AD99" s="129"/>
      <c r="AE99" s="129"/>
      <c r="AF99" s="129"/>
      <c r="AG99" s="129"/>
      <c r="AH99" s="129"/>
      <c r="AI99" s="129"/>
      <c r="AJ99" s="129"/>
      <c r="AK99" s="129"/>
      <c r="AL99" s="129"/>
      <c r="AM99" s="129"/>
    </row>
    <row r="100" spans="2:39" s="132" customFormat="1" ht="12.75" customHeight="1" x14ac:dyDescent="0.2">
      <c r="B100" s="85"/>
      <c r="C100" s="86"/>
      <c r="D100" s="87"/>
      <c r="E100" s="87"/>
      <c r="F100" s="213"/>
      <c r="G100" s="3"/>
      <c r="H100" s="92"/>
      <c r="I100" s="325"/>
      <c r="J100" s="325"/>
      <c r="K100" s="385"/>
      <c r="L100" s="214"/>
      <c r="M100" s="215"/>
      <c r="N100" s="3"/>
      <c r="O100" s="216"/>
      <c r="P100" s="398"/>
      <c r="Q100" s="325"/>
      <c r="R100" s="385"/>
      <c r="S100" s="214"/>
      <c r="T100" s="217"/>
    </row>
    <row r="101" spans="2:39" x14ac:dyDescent="0.2">
      <c r="B101" s="27"/>
      <c r="C101" s="231"/>
      <c r="D101" s="232"/>
      <c r="E101" s="232"/>
      <c r="F101" s="233" t="s">
        <v>49</v>
      </c>
      <c r="H101" s="234">
        <f>SUM(H33,H46,H60,H90,H99,H52)</f>
        <v>95450196.389999986</v>
      </c>
      <c r="I101" s="330">
        <v>114050270.56</v>
      </c>
      <c r="J101" s="330">
        <f t="shared" si="5"/>
        <v>209500466.94999999</v>
      </c>
      <c r="K101" s="388">
        <f>SUM(K33,K46,K52,K60,K90,K99)</f>
        <v>236583.2866058003</v>
      </c>
      <c r="L101" s="235">
        <f>SUM(L33,L46,L52,L60,L90,L99)</f>
        <v>278859.84694000002</v>
      </c>
      <c r="M101" s="236">
        <f t="shared" si="7"/>
        <v>515443.13354580035</v>
      </c>
      <c r="N101" s="3"/>
      <c r="O101" s="234">
        <f>SUM(O33,O46,O60,O90,O99,O52)</f>
        <v>24502126.809999999</v>
      </c>
      <c r="P101" s="313">
        <f>SUM(P33,P46,P60,P90,P99,P52)</f>
        <v>27799536</v>
      </c>
      <c r="Q101" s="330">
        <f t="shared" si="6"/>
        <v>52301662.810000002</v>
      </c>
      <c r="R101" s="419">
        <f>SUM(R33,R46,R60)</f>
        <v>4419445</v>
      </c>
      <c r="S101" s="237">
        <f>SUM(S33,S46,S60)</f>
        <v>4907970.7499999683</v>
      </c>
      <c r="T101" s="454">
        <f t="shared" ref="T101:T111" si="8">R101+S101</f>
        <v>9327415.7499999683</v>
      </c>
      <c r="W101" s="72"/>
      <c r="AM101" s="2"/>
    </row>
    <row r="102" spans="2:39" ht="19.5" customHeight="1" x14ac:dyDescent="0.2">
      <c r="B102" s="27"/>
      <c r="C102" s="36"/>
      <c r="D102" s="1"/>
      <c r="E102" s="1"/>
      <c r="F102" s="238"/>
      <c r="H102" s="239"/>
      <c r="I102" s="327"/>
      <c r="J102" s="327"/>
      <c r="K102" s="389"/>
      <c r="L102" s="339"/>
      <c r="M102" s="241"/>
      <c r="N102" s="3"/>
      <c r="O102" s="239"/>
      <c r="P102" s="240"/>
      <c r="Q102" s="327"/>
      <c r="R102" s="420"/>
      <c r="S102" s="240"/>
      <c r="T102" s="241"/>
      <c r="W102" s="72"/>
      <c r="AM102" s="2"/>
    </row>
    <row r="103" spans="2:39" x14ac:dyDescent="0.2">
      <c r="B103" s="27"/>
      <c r="C103" s="242"/>
      <c r="F103" s="80" t="s">
        <v>34</v>
      </c>
      <c r="H103" s="243"/>
      <c r="I103" s="144"/>
      <c r="J103" s="144"/>
      <c r="K103" s="390"/>
      <c r="L103" s="340"/>
      <c r="M103" s="246"/>
      <c r="N103" s="3"/>
      <c r="O103" s="243"/>
      <c r="P103" s="314"/>
      <c r="Q103" s="144"/>
      <c r="R103" s="393"/>
      <c r="S103" s="244"/>
      <c r="T103" s="49"/>
      <c r="W103" s="72"/>
      <c r="AM103" s="2"/>
    </row>
    <row r="104" spans="2:39" s="130" customFormat="1" x14ac:dyDescent="0.2">
      <c r="B104" s="27"/>
      <c r="C104" s="247"/>
      <c r="D104" s="248"/>
      <c r="E104" s="248"/>
      <c r="F104" s="249" t="s">
        <v>78</v>
      </c>
      <c r="G104" s="3"/>
      <c r="H104" s="250"/>
      <c r="I104" s="362"/>
      <c r="J104" s="362">
        <f t="shared" si="5"/>
        <v>0</v>
      </c>
      <c r="K104" s="391"/>
      <c r="L104" s="341"/>
      <c r="M104" s="251"/>
      <c r="N104" s="3"/>
      <c r="O104" s="250"/>
      <c r="P104" s="315"/>
      <c r="Q104" s="328"/>
      <c r="R104" s="421"/>
      <c r="S104" s="252"/>
      <c r="T104" s="251"/>
      <c r="U104" s="129"/>
      <c r="V104" s="129"/>
      <c r="W104" s="129"/>
      <c r="X104" s="129"/>
      <c r="Y104" s="129"/>
      <c r="Z104" s="129"/>
      <c r="AA104" s="129"/>
      <c r="AB104" s="129"/>
      <c r="AC104" s="129"/>
      <c r="AD104" s="129"/>
      <c r="AE104" s="129"/>
      <c r="AF104" s="129"/>
      <c r="AG104" s="129"/>
      <c r="AH104" s="129"/>
      <c r="AI104" s="129"/>
      <c r="AJ104" s="129"/>
      <c r="AK104" s="129"/>
      <c r="AL104" s="129"/>
      <c r="AM104" s="129"/>
    </row>
    <row r="105" spans="2:39" s="130" customFormat="1" x14ac:dyDescent="0.2">
      <c r="B105" s="27"/>
      <c r="C105" s="36">
        <v>150</v>
      </c>
      <c r="D105" s="39" t="s">
        <v>50</v>
      </c>
      <c r="E105" s="1"/>
      <c r="F105" s="39"/>
      <c r="G105" s="3"/>
      <c r="H105" s="40">
        <v>3646448.9900000007</v>
      </c>
      <c r="I105" s="316">
        <v>5783528.0499999989</v>
      </c>
      <c r="J105" s="316">
        <f t="shared" si="5"/>
        <v>9429977.0399999991</v>
      </c>
      <c r="K105" s="382"/>
      <c r="L105" s="198"/>
      <c r="M105" s="199"/>
      <c r="N105" s="3"/>
      <c r="O105" s="253"/>
      <c r="P105" s="38"/>
      <c r="Q105" s="316"/>
      <c r="R105" s="382"/>
      <c r="S105" s="198"/>
      <c r="T105" s="44"/>
      <c r="U105" s="129"/>
      <c r="V105" s="129"/>
      <c r="W105" s="129"/>
      <c r="X105" s="129"/>
      <c r="Y105" s="129"/>
      <c r="Z105" s="129"/>
      <c r="AA105" s="129"/>
      <c r="AB105" s="129"/>
      <c r="AC105" s="129"/>
      <c r="AD105" s="129"/>
      <c r="AE105" s="129"/>
      <c r="AF105" s="129"/>
      <c r="AG105" s="129"/>
      <c r="AH105" s="129"/>
      <c r="AI105" s="129"/>
      <c r="AJ105" s="129"/>
      <c r="AK105" s="129"/>
      <c r="AL105" s="129"/>
      <c r="AM105" s="129"/>
    </row>
    <row r="106" spans="2:39" s="130" customFormat="1" x14ac:dyDescent="0.2">
      <c r="B106" s="27"/>
      <c r="C106" s="36" t="s">
        <v>77</v>
      </c>
      <c r="D106" s="39" t="s">
        <v>69</v>
      </c>
      <c r="E106" s="1"/>
      <c r="F106" s="39"/>
      <c r="G106" s="3"/>
      <c r="H106" s="76">
        <v>47317.63</v>
      </c>
      <c r="I106" s="316">
        <v>62919.82</v>
      </c>
      <c r="J106" s="316">
        <f t="shared" si="5"/>
        <v>110237.45</v>
      </c>
      <c r="K106" s="382"/>
      <c r="L106" s="198"/>
      <c r="M106" s="199"/>
      <c r="N106" s="3"/>
      <c r="O106" s="76">
        <v>5100</v>
      </c>
      <c r="P106" s="302">
        <v>24997.75</v>
      </c>
      <c r="Q106" s="316">
        <f t="shared" si="6"/>
        <v>30097.75</v>
      </c>
      <c r="R106" s="382"/>
      <c r="S106" s="198"/>
      <c r="T106" s="44"/>
      <c r="U106" s="129"/>
      <c r="V106" s="129"/>
      <c r="W106" s="129"/>
      <c r="X106" s="129"/>
      <c r="Y106" s="129"/>
      <c r="Z106" s="129"/>
      <c r="AA106" s="129"/>
      <c r="AB106" s="129"/>
      <c r="AC106" s="129"/>
      <c r="AD106" s="129"/>
      <c r="AE106" s="129"/>
      <c r="AF106" s="129"/>
      <c r="AG106" s="129"/>
      <c r="AH106" s="129"/>
      <c r="AI106" s="129"/>
      <c r="AJ106" s="129"/>
      <c r="AK106" s="129"/>
      <c r="AL106" s="129"/>
      <c r="AM106" s="129"/>
    </row>
    <row r="107" spans="2:39" s="130" customFormat="1" x14ac:dyDescent="0.2">
      <c r="B107" s="27"/>
      <c r="C107" s="290">
        <v>271272</v>
      </c>
      <c r="D107" s="2" t="s">
        <v>51</v>
      </c>
      <c r="E107" s="1"/>
      <c r="F107" s="39"/>
      <c r="G107" s="3"/>
      <c r="H107" s="76">
        <v>13317.9</v>
      </c>
      <c r="I107" s="316">
        <v>882651.38000000012</v>
      </c>
      <c r="J107" s="316">
        <f t="shared" si="5"/>
        <v>895969.28000000014</v>
      </c>
      <c r="K107" s="382"/>
      <c r="L107" s="198"/>
      <c r="M107" s="199"/>
      <c r="N107" s="3"/>
      <c r="O107" s="76"/>
      <c r="P107" s="302"/>
      <c r="Q107" s="316"/>
      <c r="R107" s="382"/>
      <c r="S107" s="198"/>
      <c r="T107" s="44"/>
      <c r="U107" s="129"/>
      <c r="V107" s="129"/>
      <c r="W107" s="129"/>
      <c r="X107" s="129"/>
      <c r="Y107" s="129"/>
      <c r="Z107" s="129"/>
      <c r="AA107" s="129"/>
      <c r="AB107" s="129"/>
      <c r="AC107" s="129"/>
      <c r="AD107" s="129"/>
      <c r="AE107" s="129"/>
      <c r="AF107" s="129"/>
      <c r="AG107" s="129"/>
      <c r="AH107" s="129"/>
      <c r="AI107" s="129"/>
      <c r="AJ107" s="129"/>
      <c r="AK107" s="129"/>
      <c r="AL107" s="129"/>
      <c r="AM107" s="129"/>
    </row>
    <row r="108" spans="2:39" s="130" customFormat="1" x14ac:dyDescent="0.2">
      <c r="B108" s="27"/>
      <c r="C108" s="36"/>
      <c r="D108" s="2"/>
      <c r="E108" s="1"/>
      <c r="F108" s="39"/>
      <c r="G108" s="3"/>
      <c r="H108" s="76"/>
      <c r="I108" s="316"/>
      <c r="J108" s="316"/>
      <c r="K108" s="382"/>
      <c r="L108" s="198"/>
      <c r="M108" s="199"/>
      <c r="N108" s="3"/>
      <c r="O108" s="76"/>
      <c r="P108" s="302"/>
      <c r="Q108" s="316"/>
      <c r="R108" s="382"/>
      <c r="S108" s="198"/>
      <c r="T108" s="44"/>
      <c r="U108" s="129"/>
      <c r="V108" s="129"/>
      <c r="W108" s="129"/>
      <c r="X108" s="129"/>
      <c r="Y108" s="129"/>
      <c r="Z108" s="129"/>
      <c r="AA108" s="129"/>
      <c r="AB108" s="129"/>
      <c r="AC108" s="129"/>
      <c r="AD108" s="129"/>
      <c r="AE108" s="129"/>
      <c r="AF108" s="129"/>
      <c r="AG108" s="129"/>
      <c r="AH108" s="129"/>
      <c r="AI108" s="129"/>
      <c r="AJ108" s="129"/>
      <c r="AK108" s="129"/>
      <c r="AL108" s="129"/>
      <c r="AM108" s="129"/>
    </row>
    <row r="109" spans="2:39" x14ac:dyDescent="0.2">
      <c r="B109" s="27"/>
      <c r="C109" s="36"/>
      <c r="D109" s="1"/>
      <c r="E109" s="1"/>
      <c r="F109" s="80" t="s">
        <v>52</v>
      </c>
      <c r="H109" s="81">
        <f>SUM(H105:H107)</f>
        <v>3707084.5200000005</v>
      </c>
      <c r="I109" s="144">
        <v>6729099.2499999991</v>
      </c>
      <c r="J109" s="144">
        <f t="shared" si="5"/>
        <v>10436183.77</v>
      </c>
      <c r="K109" s="369"/>
      <c r="L109" s="82"/>
      <c r="M109" s="83"/>
      <c r="N109" s="3"/>
      <c r="O109" s="81">
        <f>SUM(O105:O107)</f>
        <v>5100</v>
      </c>
      <c r="P109" s="143">
        <f>SUM(P105:P107)</f>
        <v>24997.75</v>
      </c>
      <c r="Q109" s="144">
        <f t="shared" si="6"/>
        <v>30097.75</v>
      </c>
      <c r="R109" s="369"/>
      <c r="S109" s="82"/>
      <c r="T109" s="49"/>
      <c r="AM109" s="2"/>
    </row>
    <row r="110" spans="2:39" s="94" customFormat="1" x14ac:dyDescent="0.2">
      <c r="B110" s="85"/>
      <c r="C110" s="254"/>
      <c r="D110" s="255"/>
      <c r="E110" s="255"/>
      <c r="F110" s="256"/>
      <c r="G110" s="3"/>
      <c r="H110" s="92"/>
      <c r="I110" s="329"/>
      <c r="J110" s="329"/>
      <c r="K110" s="392"/>
      <c r="L110" s="257"/>
      <c r="M110" s="258">
        <f t="shared" si="7"/>
        <v>0</v>
      </c>
      <c r="N110" s="3"/>
      <c r="O110" s="92"/>
      <c r="P110" s="304"/>
      <c r="Q110" s="329"/>
      <c r="R110" s="392"/>
      <c r="S110" s="257"/>
      <c r="T110" s="443"/>
    </row>
    <row r="111" spans="2:39" ht="18" customHeight="1" x14ac:dyDescent="0.2">
      <c r="B111" s="27"/>
      <c r="C111" s="231"/>
      <c r="D111" s="232"/>
      <c r="E111" s="232"/>
      <c r="F111" s="233" t="s">
        <v>33</v>
      </c>
      <c r="H111" s="234">
        <f>SUM(H109+H101)</f>
        <v>99157280.909999982</v>
      </c>
      <c r="I111" s="330">
        <v>120779369.81</v>
      </c>
      <c r="J111" s="330">
        <f t="shared" si="5"/>
        <v>219936650.71999997</v>
      </c>
      <c r="K111" s="388">
        <f>SUM(K101,K109)</f>
        <v>236583.2866058003</v>
      </c>
      <c r="L111" s="235">
        <f>SUM(L101,L109)</f>
        <v>278859.84694000002</v>
      </c>
      <c r="M111" s="236">
        <f t="shared" si="7"/>
        <v>515443.13354580035</v>
      </c>
      <c r="N111" s="3"/>
      <c r="O111" s="234">
        <f>SUM(O109+O101)</f>
        <v>24507226.809999999</v>
      </c>
      <c r="P111" s="313">
        <f>SUM(P109+P101)</f>
        <v>27824533.75</v>
      </c>
      <c r="Q111" s="330">
        <f t="shared" si="6"/>
        <v>52331760.560000002</v>
      </c>
      <c r="R111" s="419">
        <f>SUM(R101,R109)</f>
        <v>4419445</v>
      </c>
      <c r="S111" s="237">
        <f>SUM(S101,S109)</f>
        <v>4907970.7499999683</v>
      </c>
      <c r="T111" s="449">
        <f t="shared" si="8"/>
        <v>9327415.7499999683</v>
      </c>
      <c r="W111" s="72"/>
      <c r="AM111" s="2"/>
    </row>
    <row r="112" spans="2:39" x14ac:dyDescent="0.2">
      <c r="B112" s="27"/>
      <c r="C112" s="242"/>
      <c r="F112" s="80" t="s">
        <v>34</v>
      </c>
      <c r="H112" s="259"/>
      <c r="I112" s="144"/>
      <c r="J112" s="244"/>
      <c r="K112" s="393">
        <f>K111/8760</f>
        <v>27.007224498379028</v>
      </c>
      <c r="L112" s="244">
        <f>L111/8760</f>
        <v>31.833315860730597</v>
      </c>
      <c r="M112" s="260">
        <f t="shared" si="7"/>
        <v>58.840540359109625</v>
      </c>
      <c r="N112" s="3"/>
      <c r="O112" s="261"/>
      <c r="P112" s="244"/>
      <c r="Q112" s="244"/>
      <c r="R112" s="384"/>
      <c r="S112" s="142"/>
      <c r="T112" s="80"/>
      <c r="W112" s="72"/>
      <c r="AM112" s="2"/>
    </row>
    <row r="113" spans="2:39" s="164" customFormat="1" ht="15" customHeight="1" x14ac:dyDescent="0.2">
      <c r="B113" s="27"/>
      <c r="C113" s="262"/>
      <c r="D113" s="263"/>
      <c r="E113" s="263"/>
      <c r="F113" s="264"/>
      <c r="G113" s="3"/>
      <c r="H113" s="242"/>
      <c r="I113" s="2"/>
      <c r="J113" s="2"/>
      <c r="K113" s="266"/>
      <c r="L113" s="342"/>
      <c r="M113" s="267"/>
      <c r="N113" s="3"/>
      <c r="O113" s="242"/>
      <c r="P113" s="2"/>
      <c r="Q113" s="291"/>
      <c r="R113" s="422"/>
      <c r="S113" s="265"/>
      <c r="T113" s="424"/>
      <c r="U113" s="172"/>
      <c r="V113" s="172"/>
      <c r="W113" s="173"/>
      <c r="X113" s="172"/>
      <c r="Y113" s="172"/>
      <c r="Z113" s="172"/>
      <c r="AA113" s="172"/>
      <c r="AB113" s="172"/>
      <c r="AC113" s="172"/>
      <c r="AD113" s="172"/>
      <c r="AE113" s="172"/>
      <c r="AF113" s="172"/>
      <c r="AG113" s="172"/>
      <c r="AH113" s="172"/>
      <c r="AI113" s="172"/>
      <c r="AJ113" s="172"/>
      <c r="AK113" s="172"/>
      <c r="AL113" s="172"/>
      <c r="AM113" s="172"/>
    </row>
    <row r="114" spans="2:39" x14ac:dyDescent="0.2">
      <c r="B114" s="27"/>
      <c r="C114" s="268"/>
      <c r="D114" s="64"/>
      <c r="E114" s="64"/>
      <c r="F114" s="269"/>
      <c r="H114" s="242"/>
      <c r="K114" s="270"/>
      <c r="M114" s="39"/>
      <c r="N114" s="3"/>
      <c r="O114" s="242"/>
      <c r="R114" s="270"/>
      <c r="T114" s="39"/>
      <c r="AM114" s="2"/>
    </row>
    <row r="115" spans="2:39" s="130" customFormat="1" x14ac:dyDescent="0.2">
      <c r="B115" s="27"/>
      <c r="C115" s="36"/>
      <c r="D115" s="2"/>
      <c r="E115" s="1"/>
      <c r="F115" s="39"/>
      <c r="G115" s="3"/>
      <c r="H115" s="76"/>
      <c r="I115" s="198"/>
      <c r="J115" s="198"/>
      <c r="K115" s="42"/>
      <c r="L115" s="198"/>
      <c r="M115" s="199"/>
      <c r="N115" s="3"/>
      <c r="O115" s="76"/>
      <c r="P115" s="198"/>
      <c r="Q115" s="198"/>
      <c r="R115" s="103"/>
      <c r="S115" s="198"/>
      <c r="T115" s="199"/>
      <c r="U115" s="129"/>
      <c r="V115" s="129"/>
      <c r="W115" s="129"/>
      <c r="X115" s="129"/>
      <c r="Y115" s="129"/>
      <c r="Z115" s="129"/>
      <c r="AA115" s="129"/>
      <c r="AB115" s="129"/>
      <c r="AC115" s="129"/>
      <c r="AD115" s="129"/>
      <c r="AE115" s="129"/>
      <c r="AF115" s="129"/>
      <c r="AG115" s="129"/>
      <c r="AH115" s="129"/>
      <c r="AI115" s="129"/>
      <c r="AJ115" s="129"/>
      <c r="AK115" s="129"/>
      <c r="AL115" s="129"/>
      <c r="AM115" s="129"/>
    </row>
    <row r="116" spans="2:39" s="130" customFormat="1" x14ac:dyDescent="0.2">
      <c r="B116" s="27"/>
      <c r="C116" s="36"/>
      <c r="D116" s="1"/>
      <c r="E116" s="1"/>
      <c r="F116" s="39"/>
      <c r="G116" s="3"/>
      <c r="H116" s="76"/>
      <c r="I116" s="198"/>
      <c r="J116" s="198"/>
      <c r="K116" s="42"/>
      <c r="L116" s="198"/>
      <c r="M116" s="199"/>
      <c r="N116" s="3"/>
      <c r="O116" s="76"/>
      <c r="P116" s="198"/>
      <c r="Q116" s="198"/>
      <c r="R116" s="103"/>
      <c r="S116" s="198"/>
      <c r="T116" s="199"/>
      <c r="U116" s="129"/>
      <c r="V116" s="129"/>
      <c r="W116" s="129"/>
      <c r="X116" s="129"/>
      <c r="Y116" s="129"/>
      <c r="Z116" s="129"/>
      <c r="AA116" s="129"/>
      <c r="AB116" s="129"/>
      <c r="AC116" s="129"/>
      <c r="AD116" s="129"/>
      <c r="AE116" s="129"/>
      <c r="AF116" s="129"/>
      <c r="AG116" s="129"/>
      <c r="AH116" s="129"/>
      <c r="AI116" s="129"/>
      <c r="AJ116" s="129"/>
      <c r="AK116" s="129"/>
      <c r="AL116" s="129"/>
      <c r="AM116" s="129"/>
    </row>
    <row r="117" spans="2:39" ht="15.75" thickBot="1" x14ac:dyDescent="0.25">
      <c r="B117" s="27"/>
      <c r="C117" s="271"/>
      <c r="D117" s="147"/>
      <c r="E117" s="147"/>
      <c r="F117" s="272"/>
      <c r="H117" s="273"/>
      <c r="I117" s="274"/>
      <c r="J117" s="274"/>
      <c r="K117" s="276"/>
      <c r="L117" s="274"/>
      <c r="M117" s="277"/>
      <c r="N117" s="3"/>
      <c r="O117" s="273"/>
      <c r="P117" s="274"/>
      <c r="Q117" s="274"/>
      <c r="R117" s="275"/>
      <c r="S117" s="150"/>
      <c r="T117" s="425"/>
      <c r="AM117" s="2"/>
    </row>
    <row r="118" spans="2:39" x14ac:dyDescent="0.2">
      <c r="C118" s="38"/>
      <c r="D118" s="38"/>
      <c r="E118" s="38"/>
      <c r="F118" s="1"/>
      <c r="I118" s="278"/>
      <c r="J118" s="278"/>
    </row>
    <row r="120" spans="2:39" ht="15" customHeight="1" x14ac:dyDescent="0.2">
      <c r="C120" s="458" t="s">
        <v>53</v>
      </c>
      <c r="D120" s="459"/>
      <c r="E120" s="459"/>
      <c r="F120" s="460"/>
      <c r="N120" s="4"/>
    </row>
    <row r="121" spans="2:39" x14ac:dyDescent="0.2">
      <c r="C121" s="198">
        <v>1</v>
      </c>
      <c r="D121" s="198"/>
      <c r="E121" s="198"/>
      <c r="F121" s="5" t="s">
        <v>93</v>
      </c>
      <c r="H121" s="72"/>
      <c r="I121" s="72"/>
      <c r="J121" s="72"/>
      <c r="N121" s="72"/>
      <c r="O121" s="72"/>
    </row>
    <row r="122" spans="2:39" x14ac:dyDescent="0.2">
      <c r="B122" s="5"/>
      <c r="C122" s="198">
        <v>2</v>
      </c>
      <c r="D122" s="198"/>
      <c r="E122" s="198"/>
      <c r="F122" s="2" t="s">
        <v>54</v>
      </c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</row>
    <row r="123" spans="2:39" x14ac:dyDescent="0.2">
      <c r="B123" s="5"/>
      <c r="C123" s="198"/>
      <c r="D123" s="198"/>
      <c r="E123" s="198"/>
      <c r="F123" s="279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</row>
    <row r="124" spans="2:39" x14ac:dyDescent="0.2">
      <c r="B124" s="5"/>
      <c r="C124" s="198"/>
      <c r="D124" s="198"/>
      <c r="E124" s="198"/>
      <c r="F124" s="279"/>
      <c r="I124" s="280"/>
      <c r="J124" s="280"/>
      <c r="O124" s="280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</row>
    <row r="125" spans="2:39" x14ac:dyDescent="0.2">
      <c r="B125" s="5"/>
      <c r="C125" s="279" t="s">
        <v>55</v>
      </c>
      <c r="D125" s="281"/>
      <c r="E125" s="281"/>
      <c r="F125" s="279"/>
      <c r="H125" s="2">
        <v>2022</v>
      </c>
      <c r="I125" s="2">
        <v>2023</v>
      </c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</row>
    <row r="126" spans="2:39" x14ac:dyDescent="0.2">
      <c r="B126" s="5"/>
      <c r="E126" s="282" t="s">
        <v>56</v>
      </c>
      <c r="F126" s="283">
        <v>42650195</v>
      </c>
      <c r="H126" s="395">
        <v>381790.12</v>
      </c>
      <c r="I126" s="284">
        <v>397428.64</v>
      </c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</row>
    <row r="127" spans="2:39" x14ac:dyDescent="0.2">
      <c r="E127" s="282" t="s">
        <v>57</v>
      </c>
      <c r="F127" s="283">
        <v>42650207</v>
      </c>
      <c r="H127" s="395">
        <v>448107.79999999993</v>
      </c>
      <c r="I127" s="284">
        <v>481867.6</v>
      </c>
    </row>
    <row r="128" spans="2:39" x14ac:dyDescent="0.2">
      <c r="B128" s="5"/>
      <c r="E128" s="282" t="s">
        <v>58</v>
      </c>
      <c r="F128" s="283">
        <v>42651700</v>
      </c>
      <c r="H128" s="284">
        <v>300000</v>
      </c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</row>
    <row r="129" spans="3:18" s="5" customFormat="1" x14ac:dyDescent="0.2">
      <c r="C129" s="2"/>
      <c r="D129" s="2"/>
      <c r="E129" s="2"/>
      <c r="F129" s="2"/>
      <c r="G129" s="3"/>
      <c r="H129" s="284"/>
      <c r="I129" s="2"/>
      <c r="J129" s="2"/>
      <c r="K129" s="2"/>
      <c r="L129" s="2"/>
      <c r="M129" s="3"/>
      <c r="N129" s="2"/>
      <c r="O129" s="2"/>
      <c r="P129" s="2"/>
      <c r="Q129" s="2"/>
      <c r="R129" s="2"/>
    </row>
    <row r="134" spans="3:18" s="5" customFormat="1" x14ac:dyDescent="0.2">
      <c r="C134" s="2"/>
      <c r="D134" s="2"/>
      <c r="E134" s="2"/>
      <c r="F134" s="2"/>
      <c r="G134" s="3"/>
      <c r="H134" s="2"/>
      <c r="I134" s="2"/>
      <c r="J134" s="2"/>
      <c r="K134" s="2"/>
      <c r="L134" s="2"/>
      <c r="M134" s="3"/>
      <c r="N134" s="2"/>
      <c r="O134" s="2"/>
      <c r="P134" s="2"/>
      <c r="Q134" s="2"/>
      <c r="R134" s="2"/>
    </row>
    <row r="135" spans="3:18" s="5" customFormat="1" x14ac:dyDescent="0.2">
      <c r="C135" s="38"/>
      <c r="D135" s="38"/>
      <c r="E135" s="38"/>
      <c r="F135" s="1"/>
      <c r="G135" s="3"/>
      <c r="H135" s="284"/>
      <c r="I135" s="285"/>
      <c r="J135" s="285"/>
      <c r="K135" s="2"/>
      <c r="L135" s="2"/>
      <c r="M135" s="3"/>
      <c r="N135" s="284"/>
      <c r="O135" s="285"/>
      <c r="P135" s="2"/>
      <c r="Q135" s="2"/>
      <c r="R135" s="286"/>
    </row>
    <row r="136" spans="3:18" s="5" customFormat="1" x14ac:dyDescent="0.2">
      <c r="C136" s="1"/>
      <c r="D136" s="1"/>
      <c r="E136" s="1"/>
      <c r="F136" s="1"/>
      <c r="G136" s="3"/>
      <c r="H136" s="4"/>
      <c r="I136" s="285"/>
      <c r="J136" s="285"/>
      <c r="K136" s="2"/>
      <c r="L136" s="2"/>
      <c r="M136" s="3"/>
      <c r="N136" s="4"/>
      <c r="O136" s="285"/>
      <c r="P136" s="2"/>
      <c r="Q136" s="2"/>
      <c r="R136" s="2"/>
    </row>
    <row r="137" spans="3:18" s="5" customFormat="1" ht="14.25" customHeight="1" x14ac:dyDescent="0.2">
      <c r="C137" s="1"/>
      <c r="D137" s="1"/>
      <c r="E137" s="1"/>
      <c r="F137" s="1"/>
      <c r="G137" s="3"/>
      <c r="H137" s="2"/>
      <c r="I137" s="2"/>
      <c r="J137" s="2"/>
      <c r="K137" s="2"/>
      <c r="L137" s="2"/>
      <c r="M137" s="3"/>
      <c r="N137" s="2"/>
      <c r="O137" s="2"/>
      <c r="P137" s="2"/>
      <c r="Q137" s="2"/>
      <c r="R137" s="2"/>
    </row>
  </sheetData>
  <mergeCells count="5">
    <mergeCell ref="B65:B70"/>
    <mergeCell ref="C120:F120"/>
    <mergeCell ref="O10:T10"/>
    <mergeCell ref="D11:F11"/>
    <mergeCell ref="H10:M10"/>
  </mergeCells>
  <pageMargins left="0.21" right="0.21" top="0.5" bottom="0.85" header="0.5" footer="0.5"/>
  <pageSetup paperSize="17" scale="45" orientation="landscape" r:id="rId1"/>
  <headerFooter alignWithMargins="0">
    <oddHeader xml:space="preserve">&amp;C
</oddHeader>
    <oddFooter>&amp;L
&amp;R
&amp;G</oddFooter>
  </headerFooter>
  <rowBreaks count="1" manualBreakCount="1">
    <brk id="70" min="1" max="19" man="1"/>
  </rowBreaks>
  <drawing r:id="rId2"/>
  <legacy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1EEA83C55D21244A58F152C829FF8BF" ma:contentTypeVersion="44" ma:contentTypeDescription="" ma:contentTypeScope="" ma:versionID="767544a9700ba06602c3c66ff1d908c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2021-10-29T07:00:00+00:00</OpenedDate>
    <SignificantOrder xmlns="dc463f71-b30c-4ab2-9473-d307f9d35888">false</SignificantOrder>
    <Date1 xmlns="dc463f71-b30c-4ab2-9473-d307f9d35888">2024-05-31T07:00:00+00:00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210822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0FD33ED-7067-4EB3-9DCB-1B4CA6326364}"/>
</file>

<file path=customXml/itemProps2.xml><?xml version="1.0" encoding="utf-8"?>
<ds:datastoreItem xmlns:ds="http://schemas.openxmlformats.org/officeDocument/2006/customXml" ds:itemID="{BAA5F32B-5A0E-4D77-A6C5-89065FBE286B}"/>
</file>

<file path=customXml/itemProps3.xml><?xml version="1.0" encoding="utf-8"?>
<ds:datastoreItem xmlns:ds="http://schemas.openxmlformats.org/officeDocument/2006/customXml" ds:itemID="{E47A1EA6-3C13-4B3C-9177-5E171CC3B184}"/>
</file>

<file path=customXml/itemProps4.xml><?xml version="1.0" encoding="utf-8"?>
<ds:datastoreItem xmlns:ds="http://schemas.openxmlformats.org/officeDocument/2006/customXml" ds:itemID="{FAE5FE3B-A327-489D-A433-5124148E71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Exhibit 1_CURRENT-year View</vt:lpstr>
      <vt:lpstr>'Exhibit 1_CURRENT-year View'!Print_Area</vt:lpstr>
      <vt:lpstr>'Exhibit 1_CURRENT-year View'!Print_Titles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Lance Rottger</dc:creator>
  <cp:lastModifiedBy>Booth, Avery (UTC)</cp:lastModifiedBy>
  <cp:lastPrinted>2023-03-14T17:57:43Z</cp:lastPrinted>
  <dcterms:created xsi:type="dcterms:W3CDTF">2023-03-09T21:21:15Z</dcterms:created>
  <dcterms:modified xsi:type="dcterms:W3CDTF">2024-05-31T20:51:13Z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0x0101006E56B4D1795A2E4DB2F0B01679ED314A0091EEA83C55D21244A58F152C829FF8BF</vt:lpwstr>
  </property>
  <property fmtid="{D5CDD505-2E9C-101B-9397-08002B2CF9AE}" pid="3" name="_docset_NoMedatataSyncRequired">
    <vt:lpwstr>False</vt:lpwstr>
  </property>
</Properties>
</file>