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F305AFFB-29AD-41CE-9C1F-8367A3C459A4}" xr6:coauthVersionLast="43" xr6:coauthVersionMax="43" xr10:uidLastSave="{00000000-0000-0000-0000-000000000000}"/>
  <bookViews>
    <workbookView xWindow="-120" yWindow="-120" windowWidth="25440" windowHeight="15390" tabRatio="939" xr2:uid="{00000000-000D-0000-FFFF-FFFF00000000}"/>
  </bookViews>
  <sheets>
    <sheet name="Pro Forma IS" sheetId="45" r:id="rId1"/>
    <sheet name="Assets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1a">[2]Hidden!#REF!</definedName>
    <definedName name="_ACT1b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CA">'[6]Tax &amp; Ben'!$H$6</definedName>
    <definedName name="filter">[1]Settings!$B$14:$H$25</definedName>
    <definedName name="GLMappingStart">#REF!</definedName>
    <definedName name="IncomeStmnt">#REF!</definedName>
    <definedName name="INPUT">#REF!</definedName>
    <definedName name="INPUTc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[8]RevenuesCust!#REF!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lope">#REF!</definedName>
    <definedName name="sortcol">#REF!</definedName>
    <definedName name="sSRCDate">'[9]Feb''12 FAR Data'!#REF!</definedName>
    <definedName name="Supplemental_filter">[1]Settings!$C$31</definedName>
    <definedName name="SWDisposal">#N/A</definedName>
    <definedName name="System">[10]BS_Close!$V$8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_inter1">#REF!</definedName>
    <definedName name="y_inter2">#REF!</definedName>
    <definedName name="y_inter3">#REF!</definedName>
    <definedName name="y_inter4">#REF!</definedName>
    <definedName name="YearMonth">'[5]Vashon BS'!#REF!</definedName>
    <definedName name="YWMedWasteDisp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3" l="1"/>
  <c r="J29" i="23" l="1"/>
  <c r="L17" i="23"/>
  <c r="M29" i="23" l="1"/>
  <c r="N29" i="23"/>
  <c r="O29" i="23"/>
  <c r="P29" i="23" l="1"/>
  <c r="Q29" i="23"/>
  <c r="F34" i="23"/>
  <c r="B11" i="45"/>
  <c r="I9" i="23" l="1"/>
  <c r="I10" i="23"/>
  <c r="I11" i="23"/>
  <c r="J11" i="23" s="1"/>
  <c r="M11" i="23" s="1"/>
  <c r="I12" i="23"/>
  <c r="I13" i="23"/>
  <c r="I14" i="23"/>
  <c r="I15" i="23"/>
  <c r="I16" i="23"/>
  <c r="J16" i="23" s="1"/>
  <c r="O16" i="23" s="1"/>
  <c r="I22" i="23"/>
  <c r="I23" i="23"/>
  <c r="J23" i="23" s="1"/>
  <c r="I24" i="23"/>
  <c r="J24" i="23" s="1"/>
  <c r="O24" i="23" s="1"/>
  <c r="I25" i="23"/>
  <c r="I27" i="23"/>
  <c r="J27" i="23" s="1"/>
  <c r="I8" i="23"/>
  <c r="O27" i="23" l="1"/>
  <c r="J9" i="23"/>
  <c r="M9" i="23" s="1"/>
  <c r="J15" i="23"/>
  <c r="M15" i="23" s="1"/>
  <c r="O15" i="23"/>
  <c r="P15" i="23" s="1"/>
  <c r="J22" i="23"/>
  <c r="O22" i="23" s="1"/>
  <c r="O23" i="23"/>
  <c r="J8" i="23"/>
  <c r="O11" i="23"/>
  <c r="J13" i="23"/>
  <c r="O13" i="23"/>
  <c r="J25" i="23"/>
  <c r="M25" i="23" s="1"/>
  <c r="J12" i="23"/>
  <c r="O12" i="23" s="1"/>
  <c r="P12" i="23" s="1"/>
  <c r="J10" i="23"/>
  <c r="O10" i="23" s="1"/>
  <c r="J14" i="23"/>
  <c r="O14" i="23" s="1"/>
  <c r="O9" i="23" l="1"/>
  <c r="P9" i="23" s="1"/>
  <c r="O25" i="23"/>
  <c r="M8" i="23"/>
  <c r="O8" i="23" l="1"/>
  <c r="P8" i="23" l="1"/>
  <c r="I18" i="23" l="1"/>
  <c r="J18" i="23" s="1"/>
  <c r="I21" i="23"/>
  <c r="J21" i="23" s="1"/>
  <c r="O21" i="23" s="1"/>
  <c r="I17" i="23"/>
  <c r="J17" i="23" s="1"/>
  <c r="I28" i="23"/>
  <c r="J28" i="23" s="1"/>
  <c r="M28" i="23" s="1"/>
  <c r="N10" i="23"/>
  <c r="N27" i="23"/>
  <c r="Q27" i="23"/>
  <c r="N23" i="23"/>
  <c r="Q23" i="23"/>
  <c r="N16" i="23"/>
  <c r="Q16" i="23"/>
  <c r="N13" i="23"/>
  <c r="Q13" i="23"/>
  <c r="N15" i="23"/>
  <c r="Q15" i="23"/>
  <c r="N9" i="23"/>
  <c r="Q9" i="23"/>
  <c r="N8" i="23"/>
  <c r="Q8" i="23"/>
  <c r="N11" i="23"/>
  <c r="Q11" i="23"/>
  <c r="Q10" i="23"/>
  <c r="N25" i="23"/>
  <c r="Q25" i="23"/>
  <c r="N24" i="23"/>
  <c r="Q24" i="23"/>
  <c r="N22" i="23"/>
  <c r="Q22" i="23"/>
  <c r="N14" i="23"/>
  <c r="Q14" i="23"/>
  <c r="N12" i="23"/>
  <c r="Q12" i="23"/>
  <c r="P25" i="23"/>
  <c r="M14" i="23"/>
  <c r="P14" i="23"/>
  <c r="P11" i="23"/>
  <c r="M24" i="23"/>
  <c r="P24" i="23"/>
  <c r="M12" i="23"/>
  <c r="M13" i="23"/>
  <c r="P13" i="23"/>
  <c r="M23" i="23"/>
  <c r="P23" i="23"/>
  <c r="M27" i="23"/>
  <c r="P27" i="23"/>
  <c r="M16" i="23"/>
  <c r="P16" i="23"/>
  <c r="M22" i="23"/>
  <c r="P22" i="23"/>
  <c r="M17" i="23" l="1"/>
  <c r="M47" i="23" s="1"/>
  <c r="J34" i="23"/>
  <c r="P21" i="23"/>
  <c r="M18" i="23"/>
  <c r="P46" i="23"/>
  <c r="M46" i="23"/>
  <c r="Q46" i="23"/>
  <c r="N46" i="23"/>
  <c r="N18" i="23"/>
  <c r="N28" i="23"/>
  <c r="N17" i="23"/>
  <c r="N47" i="23" s="1"/>
  <c r="N21" i="23"/>
  <c r="O18" i="23"/>
  <c r="O28" i="23"/>
  <c r="P28" i="23" s="1"/>
  <c r="Q21" i="23"/>
  <c r="N42" i="23"/>
  <c r="Q42" i="23"/>
  <c r="O17" i="23"/>
  <c r="M43" i="23" l="1"/>
  <c r="N34" i="23"/>
  <c r="O34" i="23"/>
  <c r="M21" i="23"/>
  <c r="M48" i="23"/>
  <c r="N48" i="23"/>
  <c r="N38" i="23"/>
  <c r="M10" i="23"/>
  <c r="P10" i="23"/>
  <c r="Q17" i="23"/>
  <c r="P17" i="23"/>
  <c r="N43" i="23"/>
  <c r="N44" i="23" s="1"/>
  <c r="P18" i="23"/>
  <c r="P43" i="23" s="1"/>
  <c r="Q18" i="23"/>
  <c r="Q28" i="23"/>
  <c r="M38" i="23" l="1"/>
  <c r="M34" i="23"/>
  <c r="Q47" i="23"/>
  <c r="Q48" i="23" s="1"/>
  <c r="Q34" i="23"/>
  <c r="P42" i="23"/>
  <c r="P44" i="23" s="1"/>
  <c r="P34" i="23"/>
  <c r="N50" i="23"/>
  <c r="M42" i="23"/>
  <c r="M44" i="23" s="1"/>
  <c r="M50" i="23" s="1"/>
  <c r="B30" i="45" s="1"/>
  <c r="Q38" i="23"/>
  <c r="P38" i="23"/>
  <c r="Q43" i="23"/>
  <c r="Q44" i="23" s="1"/>
  <c r="P47" i="23"/>
  <c r="P48" i="23" s="1"/>
  <c r="M51" i="23" l="1"/>
  <c r="B45" i="45"/>
  <c r="B48" i="45" s="1"/>
  <c r="Q50" i="23"/>
  <c r="N51" i="23"/>
  <c r="P50" i="23"/>
  <c r="Q51" i="23" l="1"/>
  <c r="P5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calculation Did not take into account the one year of depreciation expense</t>
        </r>
      </text>
    </comment>
    <comment ref="F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replaced by 2007 International Garbage Truck (Below) per email from Company</t>
        </r>
      </text>
    </comment>
    <comment ref="K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Used Future route hour allocation for proposed/ordered trucks</t>
        </r>
      </text>
    </comment>
    <comment ref="J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Annual Depreciation was based on total cost instead of allocated cost, corrected</t>
        </r>
      </text>
    </comment>
    <comment ref="K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Used future route hour allocation for proposed and ordered assets</t>
        </r>
      </text>
    </comment>
    <comment ref="F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corrected via phone call with David</t>
        </r>
      </text>
    </comment>
    <comment ref="F3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annual report says $311,814</t>
        </r>
      </text>
    </comment>
  </commentList>
</comments>
</file>

<file path=xl/sharedStrings.xml><?xml version="1.0" encoding="utf-8"?>
<sst xmlns="http://schemas.openxmlformats.org/spreadsheetml/2006/main" count="169" uniqueCount="112">
  <si>
    <t>Operating Expenses</t>
  </si>
  <si>
    <t>Operating Income</t>
  </si>
  <si>
    <t>Cost</t>
  </si>
  <si>
    <t>Total</t>
  </si>
  <si>
    <t>Investment</t>
  </si>
  <si>
    <t>Proposed</t>
  </si>
  <si>
    <t>Depreciation</t>
  </si>
  <si>
    <t>Commercial Revenue</t>
  </si>
  <si>
    <t>Drop Box &amp; Compactor Revenue</t>
  </si>
  <si>
    <t>Dump Fee Revenue</t>
  </si>
  <si>
    <t>Recycling &amp; Sale of Commodities</t>
  </si>
  <si>
    <t>Miscellaneous Garbage Revenue</t>
  </si>
  <si>
    <t>Fuel Surcharge</t>
  </si>
  <si>
    <t>Disposal Fees</t>
  </si>
  <si>
    <t>Shop Labor Cost Allocation</t>
  </si>
  <si>
    <t>Repairs to Garbage Collection Equipment</t>
  </si>
  <si>
    <t>Tires &amp; Tubes</t>
  </si>
  <si>
    <t>Shop Allocation</t>
  </si>
  <si>
    <t>Driver Wages</t>
  </si>
  <si>
    <t>Employee Benefits</t>
  </si>
  <si>
    <t>Payroll Taxes</t>
  </si>
  <si>
    <t>Driver Labor Cost Allocation</t>
  </si>
  <si>
    <t>Fuel &amp; Oil</t>
  </si>
  <si>
    <t>Vehicle License, Registration Fees, Permits</t>
  </si>
  <si>
    <t>Property Damage</t>
  </si>
  <si>
    <t>Fleet Allocation</t>
  </si>
  <si>
    <t>Truck Depreciation</t>
  </si>
  <si>
    <t>Regulatory Expense</t>
  </si>
  <si>
    <t>Admin Labor Cost Allocation</t>
  </si>
  <si>
    <t>Advertising &amp; Promotion</t>
  </si>
  <si>
    <t>Bad Debt</t>
  </si>
  <si>
    <t>Legal &amp; Accounting</t>
  </si>
  <si>
    <t>Meals &amp; Entertainment</t>
  </si>
  <si>
    <t>Office Expense</t>
  </si>
  <si>
    <t>G&amp;A Allocation</t>
  </si>
  <si>
    <t>Total Operating Expense</t>
  </si>
  <si>
    <t>Garbage</t>
  </si>
  <si>
    <t>Recycling</t>
  </si>
  <si>
    <t>Regulated</t>
  </si>
  <si>
    <t>Shared</t>
  </si>
  <si>
    <t>Asset Category</t>
  </si>
  <si>
    <t>List</t>
  </si>
  <si>
    <t>Roll-off Truck</t>
  </si>
  <si>
    <t>Garbage/Yardwaste/Recycle Truck</t>
  </si>
  <si>
    <t>Commercial Container</t>
  </si>
  <si>
    <t>Roll-off Container</t>
  </si>
  <si>
    <t>Office Equipment</t>
  </si>
  <si>
    <t>Machinery &amp; Yard Equipment</t>
  </si>
  <si>
    <t>Leasehold Improvements-Land</t>
  </si>
  <si>
    <t>Commercial container</t>
  </si>
  <si>
    <t>Recycling Containers</t>
  </si>
  <si>
    <t>Roll off container</t>
  </si>
  <si>
    <t>Forklift</t>
  </si>
  <si>
    <t>Freedom 2000</t>
  </si>
  <si>
    <t>proposed</t>
  </si>
  <si>
    <t>existing</t>
  </si>
  <si>
    <t>ordered</t>
  </si>
  <si>
    <t>Asset Description</t>
  </si>
  <si>
    <t>2007 Sterling (used)</t>
  </si>
  <si>
    <t xml:space="preserve">2004 International Recycle Truck </t>
  </si>
  <si>
    <t>2001 International Garbage Truck (used)</t>
  </si>
  <si>
    <t>1999 CCC Recycling Truck (used)</t>
  </si>
  <si>
    <t>6 Yard Wayne Garbage Truck (used)</t>
  </si>
  <si>
    <t>2007 International Garbage Truck (used)</t>
  </si>
  <si>
    <t>1 1/2 yard dumpsters (5)</t>
  </si>
  <si>
    <t>20 yard Container</t>
  </si>
  <si>
    <t>1 1/2 Yard dumpsters (25)</t>
  </si>
  <si>
    <t>Computers</t>
  </si>
  <si>
    <t>Software</t>
  </si>
  <si>
    <t>Komatsu Excavator</t>
  </si>
  <si>
    <t>Kubota Tractor</t>
  </si>
  <si>
    <t>Temporary fencing</t>
  </si>
  <si>
    <t>6-4 Yard dumpsters</t>
  </si>
  <si>
    <t>112 sets of 3</t>
  </si>
  <si>
    <t>Nissan Forklift</t>
  </si>
  <si>
    <t>14 yard Container</t>
  </si>
  <si>
    <t>1 yard self tipping bins</t>
  </si>
  <si>
    <t>Yr</t>
  </si>
  <si>
    <t>$</t>
  </si>
  <si>
    <t>Date</t>
  </si>
  <si>
    <t>Service Life</t>
  </si>
  <si>
    <t>%</t>
  </si>
  <si>
    <t>Allocation</t>
  </si>
  <si>
    <t>Annual</t>
  </si>
  <si>
    <t>Asset Listing</t>
  </si>
  <si>
    <t>**Note: Percentages are based on driver hours</t>
  </si>
  <si>
    <t>see tab "Driver Hours Recap"</t>
  </si>
  <si>
    <t>Indirect Labor</t>
  </si>
  <si>
    <t>Total Revenue</t>
  </si>
  <si>
    <t>Current</t>
  </si>
  <si>
    <t>Allocated</t>
  </si>
  <si>
    <t>Residential Garbage Revenue</t>
  </si>
  <si>
    <t xml:space="preserve">Residential Recycling Revenue </t>
  </si>
  <si>
    <t>Management Fee</t>
  </si>
  <si>
    <t>non reg</t>
  </si>
  <si>
    <t>shared</t>
  </si>
  <si>
    <t>Non-reg</t>
  </si>
  <si>
    <t>Future</t>
  </si>
  <si>
    <t>Total Prop</t>
  </si>
  <si>
    <t>Non-Reg</t>
  </si>
  <si>
    <t>Whatcom County Fee @ $0.50 per customer</t>
  </si>
  <si>
    <t>Total Current</t>
  </si>
  <si>
    <t>Depreciation Exp.</t>
  </si>
  <si>
    <t>Shared Reg/Non-Reg</t>
  </si>
  <si>
    <t>Insurance - Vehicle (and Facility)</t>
  </si>
  <si>
    <t>State B&amp;O Tax (and Fed Tax)</t>
  </si>
  <si>
    <t>2 yard self tipping bins</t>
  </si>
  <si>
    <t>1200 sets of 3</t>
  </si>
  <si>
    <t>Recycle Bin Depreciation</t>
  </si>
  <si>
    <t>Dumpster Depreciation</t>
  </si>
  <si>
    <t>Other Depreciation</t>
  </si>
  <si>
    <t>January 1, 2019 through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</si>
</sst>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#,###,##0.00;\(#,###,##0.00\)"/>
    <numFmt numFmtId="167" formatCode="0.0%"/>
  </numFmts>
  <fonts count="27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SWISS"/>
    </font>
    <font>
      <sz val="12"/>
      <name val="Helv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2" tint="-0.249977111117893"/>
      <name val="Calibri"/>
      <family val="2"/>
      <scheme val="minor"/>
    </font>
    <font>
      <sz val="12"/>
      <color indexed="0"/>
      <name val="Calibri"/>
      <family val="2"/>
      <scheme val="minor"/>
    </font>
    <font>
      <b/>
      <sz val="12"/>
      <color indexed="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</borders>
  <cellStyleXfs count="34">
    <xf numFmtId="0" fontId="0" fillId="2" borderId="0"/>
    <xf numFmtId="10" fontId="15" fillId="3" borderId="0" applyFill="0"/>
    <xf numFmtId="9" fontId="9" fillId="0" borderId="0" applyFont="0" applyFill="0" applyBorder="0" applyAlignment="0" applyProtection="0"/>
    <xf numFmtId="0" fontId="10" fillId="2" borderId="0"/>
    <xf numFmtId="164" fontId="11" fillId="0" borderId="0"/>
    <xf numFmtId="41" fontId="8" fillId="3" borderId="0">
      <alignment horizontal="left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5" borderId="0" applyNumberFormat="0" applyBorder="0" applyAlignment="0" applyProtection="0"/>
    <xf numFmtId="0" fontId="17" fillId="0" borderId="0"/>
    <xf numFmtId="166" fontId="17" fillId="0" borderId="0"/>
    <xf numFmtId="0" fontId="18" fillId="0" borderId="0">
      <alignment vertical="top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11" fillId="0" borderId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44" fontId="10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6" fillId="0" borderId="0"/>
    <xf numFmtId="43" fontId="12" fillId="0" borderId="0" applyFont="0" applyFill="0" applyBorder="0" applyAlignment="0" applyProtection="0"/>
    <xf numFmtId="0" fontId="3" fillId="0" borderId="0"/>
    <xf numFmtId="0" fontId="2" fillId="0" borderId="0"/>
  </cellStyleXfs>
  <cellXfs count="111">
    <xf numFmtId="0" fontId="0" fillId="2" borderId="0" xfId="0" applyNumberFormat="1"/>
    <xf numFmtId="0" fontId="18" fillId="0" borderId="0" xfId="13">
      <alignment vertical="top"/>
    </xf>
    <xf numFmtId="0" fontId="18" fillId="0" borderId="0" xfId="13" applyFill="1">
      <alignment vertical="top"/>
    </xf>
    <xf numFmtId="0" fontId="6" fillId="5" borderId="6" xfId="10" applyNumberFormat="1" applyBorder="1" applyAlignment="1"/>
    <xf numFmtId="1" fontId="6" fillId="5" borderId="6" xfId="10" applyNumberFormat="1" applyBorder="1" applyAlignment="1"/>
    <xf numFmtId="44" fontId="6" fillId="5" borderId="6" xfId="10" applyNumberFormat="1" applyBorder="1"/>
    <xf numFmtId="10" fontId="6" fillId="5" borderId="6" xfId="10" applyNumberFormat="1" applyBorder="1"/>
    <xf numFmtId="0" fontId="19" fillId="0" borderId="0" xfId="13" applyFont="1">
      <alignment vertical="top"/>
    </xf>
    <xf numFmtId="0" fontId="6" fillId="6" borderId="6" xfId="10" applyNumberFormat="1" applyFill="1" applyBorder="1" applyAlignment="1"/>
    <xf numFmtId="9" fontId="6" fillId="5" borderId="6" xfId="10" applyNumberFormat="1" applyBorder="1" applyAlignment="1">
      <alignment vertical="top"/>
    </xf>
    <xf numFmtId="44" fontId="6" fillId="5" borderId="6" xfId="10" applyNumberFormat="1" applyBorder="1" applyAlignment="1">
      <alignment vertical="top"/>
    </xf>
    <xf numFmtId="44" fontId="6" fillId="6" borderId="6" xfId="10" applyNumberFormat="1" applyFill="1" applyBorder="1" applyAlignment="1">
      <alignment vertical="top"/>
    </xf>
    <xf numFmtId="44" fontId="6" fillId="7" borderId="6" xfId="10" applyNumberFormat="1" applyFill="1" applyBorder="1" applyAlignment="1">
      <alignment vertical="top"/>
    </xf>
    <xf numFmtId="9" fontId="6" fillId="7" borderId="6" xfId="10" applyNumberFormat="1" applyFill="1" applyBorder="1"/>
    <xf numFmtId="44" fontId="6" fillId="5" borderId="8" xfId="10" applyNumberFormat="1" applyBorder="1" applyAlignment="1">
      <alignment vertical="top"/>
    </xf>
    <xf numFmtId="1" fontId="6" fillId="6" borderId="6" xfId="10" applyNumberFormat="1" applyFill="1" applyBorder="1" applyAlignment="1"/>
    <xf numFmtId="44" fontId="6" fillId="6" borderId="6" xfId="10" applyNumberFormat="1" applyFill="1" applyBorder="1"/>
    <xf numFmtId="10" fontId="6" fillId="6" borderId="6" xfId="10" applyNumberFormat="1" applyFill="1" applyBorder="1"/>
    <xf numFmtId="9" fontId="6" fillId="6" borderId="6" xfId="10" applyNumberFormat="1" applyFill="1" applyBorder="1"/>
    <xf numFmtId="9" fontId="6" fillId="6" borderId="6" xfId="10" applyNumberFormat="1" applyFill="1" applyBorder="1" applyAlignment="1">
      <alignment vertical="top"/>
    </xf>
    <xf numFmtId="44" fontId="6" fillId="6" borderId="8" xfId="10" applyNumberFormat="1" applyFill="1" applyBorder="1" applyAlignment="1">
      <alignment vertical="top"/>
    </xf>
    <xf numFmtId="0" fontId="22" fillId="8" borderId="6" xfId="10" applyNumberFormat="1" applyFont="1" applyFill="1" applyBorder="1" applyAlignment="1"/>
    <xf numFmtId="1" fontId="22" fillId="8" borderId="6" xfId="10" applyNumberFormat="1" applyFont="1" applyFill="1" applyBorder="1" applyAlignment="1"/>
    <xf numFmtId="44" fontId="22" fillId="8" borderId="6" xfId="10" applyNumberFormat="1" applyFont="1" applyFill="1" applyBorder="1"/>
    <xf numFmtId="10" fontId="22" fillId="8" borderId="6" xfId="10" applyNumberFormat="1" applyFont="1" applyFill="1" applyBorder="1"/>
    <xf numFmtId="9" fontId="22" fillId="8" borderId="6" xfId="10" applyNumberFormat="1" applyFont="1" applyFill="1" applyBorder="1"/>
    <xf numFmtId="9" fontId="22" fillId="8" borderId="6" xfId="10" applyNumberFormat="1" applyFont="1" applyFill="1" applyBorder="1" applyAlignment="1">
      <alignment vertical="top"/>
    </xf>
    <xf numFmtId="44" fontId="22" fillId="8" borderId="6" xfId="10" applyNumberFormat="1" applyFont="1" applyFill="1" applyBorder="1" applyAlignment="1">
      <alignment vertical="top"/>
    </xf>
    <xf numFmtId="44" fontId="22" fillId="8" borderId="8" xfId="10" applyNumberFormat="1" applyFont="1" applyFill="1" applyBorder="1" applyAlignment="1">
      <alignment vertical="top"/>
    </xf>
    <xf numFmtId="0" fontId="6" fillId="9" borderId="4" xfId="10" applyNumberFormat="1" applyFill="1" applyBorder="1" applyAlignment="1"/>
    <xf numFmtId="1" fontId="6" fillId="9" borderId="4" xfId="10" applyNumberFormat="1" applyFill="1" applyBorder="1" applyAlignment="1"/>
    <xf numFmtId="44" fontId="6" fillId="9" borderId="4" xfId="10" applyNumberFormat="1" applyFill="1" applyBorder="1"/>
    <xf numFmtId="9" fontId="6" fillId="9" borderId="9" xfId="10" applyNumberFormat="1" applyFill="1" applyBorder="1"/>
    <xf numFmtId="9" fontId="6" fillId="9" borderId="9" xfId="10" applyNumberFormat="1" applyFill="1" applyBorder="1" applyAlignment="1">
      <alignment vertical="top"/>
    </xf>
    <xf numFmtId="44" fontId="6" fillId="9" borderId="9" xfId="10" applyNumberFormat="1" applyFill="1" applyBorder="1" applyAlignment="1">
      <alignment vertical="top"/>
    </xf>
    <xf numFmtId="0" fontId="6" fillId="9" borderId="6" xfId="10" applyNumberFormat="1" applyFill="1" applyBorder="1" applyAlignment="1"/>
    <xf numFmtId="1" fontId="6" fillId="9" borderId="6" xfId="10" applyNumberFormat="1" applyFill="1" applyBorder="1" applyAlignment="1"/>
    <xf numFmtId="44" fontId="6" fillId="9" borderId="6" xfId="10" applyNumberFormat="1" applyFill="1" applyBorder="1"/>
    <xf numFmtId="9" fontId="6" fillId="9" borderId="6" xfId="10" applyNumberFormat="1" applyFill="1" applyBorder="1"/>
    <xf numFmtId="9" fontId="6" fillId="9" borderId="6" xfId="10" applyNumberFormat="1" applyFill="1" applyBorder="1" applyAlignment="1">
      <alignment vertical="top"/>
    </xf>
    <xf numFmtId="44" fontId="6" fillId="9" borderId="6" xfId="10" applyNumberFormat="1" applyFill="1" applyBorder="1" applyAlignment="1">
      <alignment vertical="top"/>
    </xf>
    <xf numFmtId="44" fontId="6" fillId="9" borderId="8" xfId="10" applyNumberFormat="1" applyFill="1" applyBorder="1" applyAlignment="1">
      <alignment vertical="top"/>
    </xf>
    <xf numFmtId="0" fontId="19" fillId="9" borderId="0" xfId="13" applyFont="1" applyFill="1">
      <alignment vertical="top"/>
    </xf>
    <xf numFmtId="44" fontId="18" fillId="0" borderId="0" xfId="13" applyNumberFormat="1">
      <alignment vertical="top"/>
    </xf>
    <xf numFmtId="44" fontId="18" fillId="0" borderId="3" xfId="13" applyNumberFormat="1" applyBorder="1">
      <alignment vertical="top"/>
    </xf>
    <xf numFmtId="165" fontId="15" fillId="0" borderId="0" xfId="24" applyNumberFormat="1" applyFont="1" applyFill="1" applyBorder="1"/>
    <xf numFmtId="44" fontId="6" fillId="4" borderId="6" xfId="10" applyNumberFormat="1" applyFill="1" applyBorder="1" applyAlignment="1">
      <alignment vertical="top"/>
    </xf>
    <xf numFmtId="0" fontId="0" fillId="0" borderId="0" xfId="0" applyNumberFormat="1" applyFill="1"/>
    <xf numFmtId="0" fontId="15" fillId="0" borderId="0" xfId="0" applyNumberFormat="1" applyFont="1" applyFill="1"/>
    <xf numFmtId="0" fontId="23" fillId="0" borderId="0" xfId="11" applyFont="1" applyAlignment="1">
      <alignment horizontal="left"/>
    </xf>
    <xf numFmtId="0" fontId="23" fillId="0" borderId="0" xfId="11" applyFont="1"/>
    <xf numFmtId="0" fontId="24" fillId="0" borderId="0" xfId="11" applyFont="1" applyAlignment="1">
      <alignment horizontal="left"/>
    </xf>
    <xf numFmtId="0" fontId="23" fillId="0" borderId="0" xfId="11" applyFont="1" applyFill="1" applyAlignment="1">
      <alignment horizontal="left"/>
    </xf>
    <xf numFmtId="0" fontId="16" fillId="0" borderId="0" xfId="11" applyFont="1"/>
    <xf numFmtId="165" fontId="15" fillId="0" borderId="0" xfId="24" applyNumberFormat="1" applyFont="1" applyFill="1"/>
    <xf numFmtId="0" fontId="16" fillId="0" borderId="0" xfId="11" applyFont="1" applyFill="1" applyAlignment="1">
      <alignment horizontal="left"/>
    </xf>
    <xf numFmtId="0" fontId="23" fillId="0" borderId="0" xfId="11" applyFont="1" applyFill="1"/>
    <xf numFmtId="0" fontId="15" fillId="0" borderId="0" xfId="11" applyFont="1" applyFill="1" applyAlignment="1">
      <alignment horizontal="left"/>
    </xf>
    <xf numFmtId="0" fontId="15" fillId="0" borderId="0" xfId="0" applyNumberFormat="1" applyFont="1" applyFill="1" applyBorder="1"/>
    <xf numFmtId="44" fontId="6" fillId="4" borderId="6" xfId="10" applyNumberFormat="1" applyFill="1" applyBorder="1"/>
    <xf numFmtId="10" fontId="6" fillId="4" borderId="6" xfId="10" applyNumberFormat="1" applyFill="1" applyBorder="1"/>
    <xf numFmtId="44" fontId="6" fillId="4" borderId="4" xfId="10" applyNumberFormat="1" applyFill="1" applyBorder="1"/>
    <xf numFmtId="0" fontId="18" fillId="0" borderId="9" xfId="13" applyBorder="1">
      <alignment vertical="top"/>
    </xf>
    <xf numFmtId="44" fontId="18" fillId="11" borderId="9" xfId="13" applyNumberFormat="1" applyFill="1" applyBorder="1">
      <alignment vertical="top"/>
    </xf>
    <xf numFmtId="0" fontId="6" fillId="0" borderId="9" xfId="10" applyNumberFormat="1" applyFill="1" applyBorder="1" applyAlignment="1">
      <alignment horizontal="center" wrapText="1"/>
    </xf>
    <xf numFmtId="0" fontId="6" fillId="0" borderId="10" xfId="10" applyNumberFormat="1" applyFill="1" applyBorder="1" applyAlignment="1">
      <alignment vertical="top"/>
    </xf>
    <xf numFmtId="0" fontId="6" fillId="0" borderId="6" xfId="10" applyNumberFormat="1" applyFill="1" applyBorder="1" applyAlignment="1">
      <alignment horizontal="center" wrapText="1"/>
    </xf>
    <xf numFmtId="0" fontId="6" fillId="0" borderId="6" xfId="10" applyNumberFormat="1" applyFill="1" applyBorder="1" applyAlignment="1">
      <alignment horizontal="center"/>
    </xf>
    <xf numFmtId="0" fontId="6" fillId="0" borderId="6" xfId="10" applyNumberFormat="1" applyFill="1" applyBorder="1" applyAlignment="1">
      <alignment wrapText="1"/>
    </xf>
    <xf numFmtId="0" fontId="6" fillId="0" borderId="8" xfId="10" applyNumberFormat="1" applyFill="1" applyBorder="1" applyAlignment="1">
      <alignment horizontal="center" wrapText="1"/>
    </xf>
    <xf numFmtId="0" fontId="6" fillId="0" borderId="0" xfId="10" applyNumberFormat="1" applyFill="1" applyBorder="1" applyAlignment="1">
      <alignment vertical="top"/>
    </xf>
    <xf numFmtId="165" fontId="6" fillId="0" borderId="6" xfId="10" applyNumberFormat="1" applyFill="1" applyBorder="1" applyAlignment="1">
      <alignment horizontal="center" wrapText="1"/>
    </xf>
    <xf numFmtId="0" fontId="6" fillId="0" borderId="8" xfId="10" applyNumberFormat="1" applyFill="1" applyBorder="1" applyAlignment="1">
      <alignment horizontal="center"/>
    </xf>
    <xf numFmtId="0" fontId="6" fillId="11" borderId="6" xfId="10" applyNumberFormat="1" applyFill="1" applyBorder="1" applyAlignment="1"/>
    <xf numFmtId="0" fontId="6" fillId="11" borderId="4" xfId="10" applyNumberFormat="1" applyFill="1" applyBorder="1" applyAlignment="1"/>
    <xf numFmtId="0" fontId="18" fillId="0" borderId="0" xfId="13" applyFill="1" applyBorder="1">
      <alignment vertical="top"/>
    </xf>
    <xf numFmtId="44" fontId="18" fillId="0" borderId="0" xfId="13" applyNumberFormat="1" applyFill="1" applyBorder="1">
      <alignment vertical="top"/>
    </xf>
    <xf numFmtId="0" fontId="19" fillId="9" borderId="0" xfId="13" applyFont="1" applyFill="1" applyAlignment="1">
      <alignment horizontal="right" vertical="top"/>
    </xf>
    <xf numFmtId="0" fontId="19" fillId="11" borderId="0" xfId="13" applyFont="1" applyFill="1" applyAlignment="1">
      <alignment horizontal="right" vertical="top"/>
    </xf>
    <xf numFmtId="0" fontId="19" fillId="0" borderId="0" xfId="13" applyFont="1" applyAlignment="1">
      <alignment horizontal="right" vertical="top"/>
    </xf>
    <xf numFmtId="0" fontId="18" fillId="0" borderId="0" xfId="13" applyAlignment="1">
      <alignment horizontal="right" vertical="top"/>
    </xf>
    <xf numFmtId="0" fontId="19" fillId="6" borderId="0" xfId="13" applyFont="1" applyFill="1" applyAlignment="1">
      <alignment horizontal="right" vertical="top"/>
    </xf>
    <xf numFmtId="165" fontId="15" fillId="0" borderId="1" xfId="24" applyNumberFormat="1" applyFont="1" applyFill="1" applyBorder="1"/>
    <xf numFmtId="165" fontId="15" fillId="0" borderId="6" xfId="24" applyNumberFormat="1" applyFont="1" applyFill="1" applyBorder="1"/>
    <xf numFmtId="0" fontId="6" fillId="4" borderId="6" xfId="10" applyNumberFormat="1" applyFill="1" applyBorder="1" applyAlignment="1"/>
    <xf numFmtId="0" fontId="6" fillId="4" borderId="4" xfId="10" applyNumberFormat="1" applyFill="1" applyBorder="1" applyAlignment="1"/>
    <xf numFmtId="0" fontId="6" fillId="10" borderId="6" xfId="10" applyNumberFormat="1" applyFill="1" applyBorder="1" applyAlignment="1"/>
    <xf numFmtId="0" fontId="6" fillId="11" borderId="0" xfId="10" applyNumberFormat="1" applyFill="1" applyBorder="1" applyAlignment="1"/>
    <xf numFmtId="44" fontId="6" fillId="0" borderId="9" xfId="10" applyNumberFormat="1" applyFill="1" applyBorder="1" applyAlignment="1">
      <alignment vertical="top"/>
    </xf>
    <xf numFmtId="44" fontId="21" fillId="0" borderId="5" xfId="13" applyNumberFormat="1" applyFont="1" applyBorder="1">
      <alignment vertical="top"/>
    </xf>
    <xf numFmtId="44" fontId="21" fillId="0" borderId="2" xfId="13" applyNumberFormat="1" applyFont="1" applyBorder="1">
      <alignment vertical="top"/>
    </xf>
    <xf numFmtId="0" fontId="6" fillId="0" borderId="9" xfId="10" applyNumberFormat="1" applyFill="1" applyBorder="1" applyAlignment="1"/>
    <xf numFmtId="1" fontId="6" fillId="0" borderId="9" xfId="10" applyNumberFormat="1" applyFill="1" applyBorder="1" applyAlignment="1"/>
    <xf numFmtId="44" fontId="6" fillId="0" borderId="9" xfId="10" applyNumberFormat="1" applyFill="1" applyBorder="1"/>
    <xf numFmtId="10" fontId="6" fillId="0" borderId="9" xfId="10" applyNumberFormat="1" applyFill="1" applyBorder="1"/>
    <xf numFmtId="9" fontId="6" fillId="0" borderId="9" xfId="10" applyNumberFormat="1" applyFill="1" applyBorder="1"/>
    <xf numFmtId="9" fontId="6" fillId="0" borderId="9" xfId="10" applyNumberFormat="1" applyFill="1" applyBorder="1" applyAlignment="1">
      <alignment vertical="top"/>
    </xf>
    <xf numFmtId="0" fontId="1" fillId="0" borderId="9" xfId="10" applyNumberFormat="1" applyFont="1" applyFill="1" applyBorder="1" applyAlignment="1"/>
    <xf numFmtId="0" fontId="20" fillId="6" borderId="6" xfId="10" applyNumberFormat="1" applyFont="1" applyFill="1" applyBorder="1" applyAlignment="1"/>
    <xf numFmtId="167" fontId="15" fillId="0" borderId="0" xfId="0" applyNumberFormat="1" applyFont="1" applyFill="1"/>
    <xf numFmtId="0" fontId="25" fillId="0" borderId="1" xfId="0" applyNumberFormat="1" applyFont="1" applyFill="1" applyBorder="1" applyAlignment="1">
      <alignment horizontal="center" wrapText="1"/>
    </xf>
    <xf numFmtId="10" fontId="6" fillId="0" borderId="6" xfId="10" applyNumberFormat="1" applyFill="1" applyBorder="1"/>
    <xf numFmtId="44" fontId="6" fillId="0" borderId="4" xfId="10" applyNumberFormat="1" applyFill="1" applyBorder="1"/>
    <xf numFmtId="0" fontId="6" fillId="0" borderId="4" xfId="10" applyNumberFormat="1" applyFill="1" applyBorder="1" applyAlignment="1"/>
    <xf numFmtId="0" fontId="15" fillId="0" borderId="0" xfId="0" applyNumberFormat="1" applyFont="1" applyFill="1" applyBorder="1" applyAlignment="1">
      <alignment horizontal="center"/>
    </xf>
    <xf numFmtId="0" fontId="18" fillId="0" borderId="3" xfId="13" applyFill="1" applyBorder="1" applyAlignment="1">
      <alignment horizontal="center" vertical="top"/>
    </xf>
    <xf numFmtId="0" fontId="20" fillId="0" borderId="4" xfId="19" applyFont="1" applyFill="1" applyBorder="1" applyAlignment="1">
      <alignment horizontal="center"/>
    </xf>
    <xf numFmtId="0" fontId="20" fillId="0" borderId="7" xfId="19" applyFont="1" applyFill="1" applyBorder="1" applyAlignment="1">
      <alignment horizontal="center"/>
    </xf>
    <xf numFmtId="0" fontId="6" fillId="0" borderId="8" xfId="10" applyNumberFormat="1" applyFill="1" applyBorder="1" applyAlignment="1">
      <alignment horizontal="center" wrapText="1"/>
    </xf>
    <xf numFmtId="0" fontId="6" fillId="0" borderId="5" xfId="10" applyNumberFormat="1" applyFill="1" applyBorder="1" applyAlignment="1">
      <alignment horizontal="center" wrapText="1"/>
    </xf>
    <xf numFmtId="0" fontId="18" fillId="0" borderId="3" xfId="13" applyBorder="1" applyAlignment="1">
      <alignment horizontal="center" vertical="top"/>
    </xf>
  </cellXfs>
  <cellStyles count="34">
    <cellStyle name="20% - Accent6" xfId="10" builtinId="50"/>
    <cellStyle name="Comma 2" xfId="5" xr:uid="{00000000-0005-0000-0000-000001000000}"/>
    <cellStyle name="Comma 3" xfId="7" xr:uid="{00000000-0005-0000-0000-000002000000}"/>
    <cellStyle name="Comma 4" xfId="15" xr:uid="{00000000-0005-0000-0000-000003000000}"/>
    <cellStyle name="Comma 5" xfId="31" xr:uid="{00000000-0005-0000-0000-000004000000}"/>
    <cellStyle name="Currency" xfId="24" builtinId="4"/>
    <cellStyle name="Currency 2" xfId="8" xr:uid="{00000000-0005-0000-0000-000006000000}"/>
    <cellStyle name="Currency 3" xfId="21" xr:uid="{00000000-0005-0000-0000-000007000000}"/>
    <cellStyle name="Currency 4" xfId="26" xr:uid="{00000000-0005-0000-0000-000008000000}"/>
    <cellStyle name="Currency 5" xfId="20" xr:uid="{00000000-0005-0000-0000-000009000000}"/>
    <cellStyle name="Currency 6" xfId="29" xr:uid="{00000000-0005-0000-0000-00000A000000}"/>
    <cellStyle name="FRxAmtStyle" xfId="12" xr:uid="{00000000-0005-0000-0000-00000B000000}"/>
    <cellStyle name="Normal" xfId="0" builtinId="0"/>
    <cellStyle name="Normal 10" xfId="30" xr:uid="{00000000-0005-0000-0000-00000D000000}"/>
    <cellStyle name="Normal 11" xfId="32" xr:uid="{00000000-0005-0000-0000-00000E000000}"/>
    <cellStyle name="Normal 12" xfId="33" xr:uid="{00000000-0005-0000-0000-00000F000000}"/>
    <cellStyle name="Normal 13" xfId="18" xr:uid="{00000000-0005-0000-0000-000010000000}"/>
    <cellStyle name="Normal 2" xfId="3" xr:uid="{00000000-0005-0000-0000-000011000000}"/>
    <cellStyle name="Normal 3" xfId="4" xr:uid="{00000000-0005-0000-0000-000012000000}"/>
    <cellStyle name="Normal 4" xfId="6" xr:uid="{00000000-0005-0000-0000-000013000000}"/>
    <cellStyle name="Normal 5" xfId="13" xr:uid="{00000000-0005-0000-0000-000014000000}"/>
    <cellStyle name="Normal 6" xfId="16" xr:uid="{00000000-0005-0000-0000-000015000000}"/>
    <cellStyle name="Normal 7" xfId="23" xr:uid="{00000000-0005-0000-0000-000016000000}"/>
    <cellStyle name="Normal 8" xfId="25" xr:uid="{00000000-0005-0000-0000-000017000000}"/>
    <cellStyle name="Normal 9" xfId="28" xr:uid="{00000000-0005-0000-0000-000018000000}"/>
    <cellStyle name="Normal_DEPN2K" xfId="19" xr:uid="{00000000-0005-0000-0000-000019000000}"/>
    <cellStyle name="Normal_Sheet3" xfId="11" xr:uid="{00000000-0005-0000-0000-00001A000000}"/>
    <cellStyle name="Percent" xfId="1" builtinId="5" customBuiltin="1"/>
    <cellStyle name="Percent 2" xfId="2" xr:uid="{00000000-0005-0000-0000-00001C000000}"/>
    <cellStyle name="Percent 3" xfId="9" xr:uid="{00000000-0005-0000-0000-00001D000000}"/>
    <cellStyle name="Percent 4" xfId="14" xr:uid="{00000000-0005-0000-0000-00001E000000}"/>
    <cellStyle name="Percent 5" xfId="17" xr:uid="{00000000-0005-0000-0000-00001F000000}"/>
    <cellStyle name="Percent 6" xfId="27" xr:uid="{00000000-0005-0000-0000-000020000000}"/>
    <cellStyle name="Percent 8" xfId="22" xr:uid="{00000000-0005-0000-0000-00002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99"/>
      <color rgb="FFFF7C8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02\AppData\Local\Packages\microsoft.windowscommunicationsapps_8wekyb3d8bbwe\LocalState\Files\S0\8\Attachments\Freedom%202000%202019%20Compliance%20Filing%20Workbook%20-Edi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oung215\AppData\Local\Microsoft\Windows\INetCache\Content.Outlook\BZZ6GHZH\Staff%20Gary's%20Garbage%20rate%20cas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IS"/>
      <sheetName val="Assets"/>
      <sheetName val="Drive Hours Recap"/>
      <sheetName val="Total Hrs"/>
      <sheetName val="Price Out"/>
      <sheetName val="Garbage LG 2019 "/>
      <sheetName val="Recycling LG 2019"/>
      <sheetName val="Tonnage"/>
      <sheetName val="Recap 2"/>
      <sheetName val="Recycling Commod."/>
    </sheetNames>
    <sheetDataSet>
      <sheetData sheetId="0"/>
      <sheetData sheetId="1"/>
      <sheetData sheetId="2"/>
      <sheetData sheetId="3">
        <row r="43">
          <cell r="D43">
            <v>0.40080971659919029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Staffs Tonnage"/>
      <sheetName val="Balance Sheet"/>
      <sheetName val="Depn  Summary"/>
      <sheetName val="Depn Calculation"/>
      <sheetName val="Staff LG"/>
      <sheetName val="Staff Rate Plan Priceout"/>
      <sheetName val="Staff Priceout"/>
      <sheetName val="Staff old tax LG"/>
      <sheetName val="Lurito Gallagher as filed"/>
      <sheetName val="Fuel Useage Summary"/>
      <sheetName val="Diesel Invoices"/>
      <sheetName val="Fuel Invoices"/>
      <sheetName val="GL priceout revenue reconcile"/>
      <sheetName val="Customer Count (Submit)"/>
      <sheetName val="Reference"/>
      <sheetName val="Revenue Reconcile"/>
      <sheetName val="Staffs 30 Yard Box Tonnage"/>
      <sheetName val="30 Yard Box Tonnage"/>
    </sheetNames>
    <sheetDataSet>
      <sheetData sheetId="0">
        <row r="24">
          <cell r="I24">
            <v>15000</v>
          </cell>
        </row>
      </sheetData>
      <sheetData sheetId="1"/>
      <sheetData sheetId="2"/>
      <sheetData sheetId="3"/>
      <sheetData sheetId="4"/>
      <sheetData sheetId="5">
        <row r="55">
          <cell r="X55">
            <v>5.7225999999999999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T37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1" sqref="F20:F21"/>
    </sheetView>
  </sheetViews>
  <sheetFormatPr defaultRowHeight="15"/>
  <cols>
    <col min="1" max="1" width="33.77734375" customWidth="1"/>
    <col min="2" max="2" width="20.109375" customWidth="1"/>
    <col min="3" max="3" width="10.77734375" bestFit="1" customWidth="1"/>
  </cols>
  <sheetData>
    <row r="1" spans="1:20" ht="15.75">
      <c r="A1" s="48"/>
      <c r="B1" s="47"/>
      <c r="C1" s="48"/>
      <c r="D1" s="48"/>
      <c r="E1" s="48"/>
      <c r="F1" s="48"/>
      <c r="G1" s="48"/>
      <c r="H1" s="4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31.5">
      <c r="A2" s="48"/>
      <c r="B2" s="100" t="s">
        <v>111</v>
      </c>
      <c r="C2" s="48"/>
      <c r="D2" s="48"/>
      <c r="E2" s="48"/>
      <c r="F2" s="48"/>
      <c r="G2" s="48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5.75">
      <c r="A3" s="49" t="s">
        <v>91</v>
      </c>
      <c r="B3" s="82">
        <v>143136.38</v>
      </c>
      <c r="C3" s="54"/>
      <c r="D3" s="48"/>
      <c r="E3" s="48"/>
      <c r="F3" s="48"/>
      <c r="G3" s="48"/>
      <c r="H3" s="4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15.75">
      <c r="A4" s="49" t="s">
        <v>92</v>
      </c>
      <c r="B4" s="82">
        <v>64246.27</v>
      </c>
      <c r="C4" s="54"/>
      <c r="D4" s="48"/>
      <c r="E4" s="48"/>
      <c r="F4" s="48"/>
      <c r="G4" s="48"/>
      <c r="H4" s="48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5.75">
      <c r="A5" s="49" t="s">
        <v>7</v>
      </c>
      <c r="B5" s="82">
        <v>39261.599999999999</v>
      </c>
      <c r="C5" s="54"/>
      <c r="D5" s="104"/>
      <c r="E5" s="104"/>
      <c r="F5" s="48"/>
      <c r="G5" s="48"/>
      <c r="H5" s="48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5.75">
      <c r="A6" s="49" t="s">
        <v>8</v>
      </c>
      <c r="B6" s="82">
        <v>39400.550000000003</v>
      </c>
      <c r="C6" s="54"/>
      <c r="D6" s="48"/>
      <c r="E6" s="99"/>
      <c r="F6" s="48"/>
      <c r="G6" s="48"/>
      <c r="H6" s="48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75">
      <c r="A7" s="49" t="s">
        <v>9</v>
      </c>
      <c r="B7" s="82">
        <v>69918.66</v>
      </c>
      <c r="C7" s="54"/>
      <c r="D7" s="48"/>
      <c r="E7" s="99"/>
      <c r="F7" s="48"/>
      <c r="G7" s="48"/>
      <c r="H7" s="48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5.75">
      <c r="A8" s="49" t="s">
        <v>10</v>
      </c>
      <c r="B8" s="82"/>
      <c r="C8" s="54"/>
      <c r="D8" s="48"/>
      <c r="E8" s="48"/>
      <c r="F8" s="48"/>
      <c r="G8" s="48"/>
      <c r="H8" s="48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.75">
      <c r="A9" s="49" t="s">
        <v>11</v>
      </c>
      <c r="B9" s="82">
        <v>4799.9799999999996</v>
      </c>
      <c r="C9" s="54"/>
      <c r="D9" s="48"/>
      <c r="E9" s="48"/>
      <c r="F9" s="48"/>
      <c r="G9" s="48"/>
      <c r="H9" s="48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.75">
      <c r="A10" s="49" t="s">
        <v>12</v>
      </c>
      <c r="B10" s="82"/>
      <c r="C10" s="45"/>
      <c r="D10" s="48"/>
      <c r="E10" s="48"/>
      <c r="F10" s="48"/>
      <c r="G10" s="48"/>
      <c r="H10" s="48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5.75">
      <c r="A11" s="53" t="s">
        <v>88</v>
      </c>
      <c r="B11" s="83">
        <f>SUM(B3:B10)</f>
        <v>360763.43999999994</v>
      </c>
      <c r="C11" s="54"/>
      <c r="D11" s="48"/>
      <c r="E11" s="48"/>
      <c r="F11" s="48"/>
      <c r="G11" s="48"/>
      <c r="H11" s="48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5.75">
      <c r="A12" s="51"/>
      <c r="B12" s="82"/>
      <c r="C12" s="48"/>
      <c r="D12" s="48"/>
      <c r="E12" s="48"/>
      <c r="F12" s="48"/>
      <c r="G12" s="48"/>
      <c r="H12" s="48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spans="1:20" ht="15.75">
      <c r="A13" s="50"/>
      <c r="B13" s="82"/>
      <c r="C13" s="48"/>
      <c r="D13" s="48"/>
      <c r="E13" s="48"/>
      <c r="F13" s="48"/>
      <c r="G13" s="48"/>
      <c r="H13" s="48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15.75">
      <c r="A14" s="53" t="s">
        <v>0</v>
      </c>
      <c r="B14" s="82"/>
      <c r="C14" s="48"/>
      <c r="D14" s="48"/>
      <c r="E14" s="48"/>
      <c r="F14" s="48"/>
      <c r="G14" s="48"/>
      <c r="H14" s="48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pans="1:20" ht="15.75">
      <c r="A15" s="49" t="s">
        <v>13</v>
      </c>
      <c r="B15" s="82">
        <v>115666.36</v>
      </c>
      <c r="C15" s="48"/>
      <c r="D15" s="48"/>
      <c r="E15" s="48"/>
      <c r="F15" s="48"/>
      <c r="G15" s="48"/>
      <c r="H15" s="48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spans="1:20" ht="15.75">
      <c r="A16" s="49" t="s">
        <v>14</v>
      </c>
      <c r="B16" s="82"/>
      <c r="C16" s="48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0" ht="15.75">
      <c r="A17" s="49" t="s">
        <v>15</v>
      </c>
      <c r="B17" s="82">
        <v>14775.86</v>
      </c>
      <c r="C17" s="48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  <row r="18" spans="1:20" ht="15.75">
      <c r="A18" s="49" t="s">
        <v>16</v>
      </c>
      <c r="B18" s="82">
        <v>149.44999999999999</v>
      </c>
      <c r="C18" s="48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1:20" ht="15.75">
      <c r="A19" s="49" t="s">
        <v>17</v>
      </c>
      <c r="B19" s="82"/>
      <c r="C19" s="48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</row>
    <row r="20" spans="1:20" ht="15.75">
      <c r="A20" s="49" t="s">
        <v>18</v>
      </c>
      <c r="B20" s="82">
        <v>93755</v>
      </c>
      <c r="C20" s="48"/>
      <c r="D20" s="48"/>
      <c r="E20" s="48"/>
      <c r="F20" s="48"/>
      <c r="G20" s="48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ht="15.75">
      <c r="A21" s="49" t="s">
        <v>87</v>
      </c>
      <c r="B21" s="82">
        <v>160</v>
      </c>
      <c r="C21" s="48"/>
      <c r="D21" s="48"/>
      <c r="E21" s="48"/>
      <c r="F21" s="48"/>
      <c r="G21" s="48"/>
      <c r="H21" s="48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15.75">
      <c r="A22" s="49" t="s">
        <v>19</v>
      </c>
      <c r="B22" s="82"/>
      <c r="C22" s="48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0" ht="15.75">
      <c r="A23" s="49" t="s">
        <v>20</v>
      </c>
      <c r="B23" s="82">
        <v>14148.31</v>
      </c>
      <c r="C23" s="48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1:20" ht="15.75">
      <c r="A24" s="49" t="s">
        <v>21</v>
      </c>
      <c r="B24" s="82"/>
      <c r="C24" s="48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5.75">
      <c r="A25" s="49" t="s">
        <v>22</v>
      </c>
      <c r="B25" s="82">
        <v>4242.66</v>
      </c>
      <c r="C25" s="48"/>
      <c r="D25" s="48"/>
      <c r="E25" s="48"/>
      <c r="F25" s="48"/>
      <c r="G25" s="48"/>
      <c r="H25" s="48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5.75">
      <c r="A26" s="49" t="s">
        <v>104</v>
      </c>
      <c r="B26" s="82">
        <v>9775.65</v>
      </c>
      <c r="C26" s="48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5.75">
      <c r="A27" s="49" t="s">
        <v>23</v>
      </c>
      <c r="B27" s="82">
        <v>2984.54</v>
      </c>
      <c r="C27" s="48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0" ht="15.75">
      <c r="A28" s="49" t="s">
        <v>24</v>
      </c>
      <c r="B28" s="82"/>
      <c r="C28" s="48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1:20" ht="15.75">
      <c r="A29" s="49" t="s">
        <v>25</v>
      </c>
      <c r="B29" s="82"/>
      <c r="C29" s="48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ht="15.75">
      <c r="A30" s="49" t="s">
        <v>26</v>
      </c>
      <c r="B30" s="82">
        <f>(Assets!M50+Assets!N50)/2</f>
        <v>13544.398358300001</v>
      </c>
      <c r="C30" s="48"/>
      <c r="D30" s="48"/>
      <c r="E30" s="48"/>
      <c r="F30" s="48"/>
      <c r="G30" s="48"/>
      <c r="H30" s="48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1:20" ht="15.75">
      <c r="A31" s="49" t="s">
        <v>109</v>
      </c>
      <c r="B31" s="82"/>
      <c r="C31" s="48"/>
      <c r="D31" s="48"/>
      <c r="E31" s="48"/>
      <c r="F31" s="48"/>
      <c r="G31" s="48"/>
      <c r="H31" s="48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1:20" ht="15.75">
      <c r="A32" s="49" t="s">
        <v>110</v>
      </c>
      <c r="B32" s="82"/>
      <c r="C32" s="48"/>
      <c r="D32" s="48"/>
      <c r="E32" s="48"/>
      <c r="F32" s="48"/>
      <c r="G32" s="48"/>
      <c r="H32" s="48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  <row r="33" spans="1:20" ht="15.75">
      <c r="A33" s="49" t="s">
        <v>108</v>
      </c>
      <c r="B33" s="82">
        <v>2620.27</v>
      </c>
      <c r="C33" s="48"/>
      <c r="D33" s="48"/>
      <c r="E33" s="48"/>
      <c r="F33" s="48"/>
      <c r="G33" s="48"/>
      <c r="H33" s="48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  <row r="34" spans="1:20" ht="15.75">
      <c r="A34" s="49" t="s">
        <v>27</v>
      </c>
      <c r="B34" s="82"/>
      <c r="C34" s="48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</row>
    <row r="35" spans="1:20" ht="15.75">
      <c r="A35" s="49" t="s">
        <v>105</v>
      </c>
      <c r="B35" s="82">
        <v>5323.02</v>
      </c>
      <c r="C35" s="48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</row>
    <row r="36" spans="1:20" ht="15.75">
      <c r="A36" s="49" t="s">
        <v>28</v>
      </c>
      <c r="B36" s="82"/>
      <c r="C36" s="48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 ht="15.75">
      <c r="A37" s="52" t="s">
        <v>29</v>
      </c>
      <c r="B37" s="82">
        <v>1580.17</v>
      </c>
      <c r="C37" s="48"/>
      <c r="D37" s="48"/>
      <c r="E37" s="48"/>
      <c r="F37" s="48"/>
      <c r="G37" s="48"/>
      <c r="H37" s="48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15.75">
      <c r="A38" s="49" t="s">
        <v>30</v>
      </c>
      <c r="B38" s="82"/>
      <c r="C38" s="48"/>
      <c r="D38" s="48"/>
      <c r="E38" s="48"/>
      <c r="F38" s="48"/>
      <c r="G38" s="48"/>
      <c r="H38" s="48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ht="15.75">
      <c r="A39" s="49" t="s">
        <v>31</v>
      </c>
      <c r="B39" s="82">
        <v>2200.5</v>
      </c>
      <c r="C39" s="48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</row>
    <row r="40" spans="1:20" ht="15.75">
      <c r="A40" s="52" t="s">
        <v>32</v>
      </c>
      <c r="B40" s="82"/>
      <c r="C40" s="48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</row>
    <row r="41" spans="1:20" ht="15.75">
      <c r="A41" s="52" t="s">
        <v>33</v>
      </c>
      <c r="B41" s="82">
        <v>13937.53</v>
      </c>
      <c r="C41" s="48"/>
      <c r="D41" s="48"/>
      <c r="E41" s="48"/>
      <c r="F41" s="48"/>
      <c r="G41" s="48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</row>
    <row r="42" spans="1:20" ht="15.75">
      <c r="A42" s="52" t="s">
        <v>93</v>
      </c>
      <c r="B42" s="82"/>
      <c r="C42" s="48"/>
      <c r="D42" s="48"/>
      <c r="E42" s="48"/>
      <c r="F42" s="48"/>
      <c r="G42" s="48"/>
      <c r="H42" s="48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15.75">
      <c r="A43" s="52" t="s">
        <v>34</v>
      </c>
      <c r="B43" s="82">
        <v>16082.07</v>
      </c>
      <c r="C43" s="48"/>
      <c r="D43" s="48"/>
      <c r="E43" s="48"/>
      <c r="F43" s="48"/>
      <c r="G43" s="48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</row>
    <row r="44" spans="1:20" ht="15.75">
      <c r="A44" s="52" t="s">
        <v>100</v>
      </c>
      <c r="B44" s="82">
        <v>957.5</v>
      </c>
      <c r="C44" s="48"/>
      <c r="D44" s="48"/>
      <c r="E44" s="48"/>
      <c r="F44" s="48"/>
      <c r="G44" s="48"/>
      <c r="H44" s="48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5" spans="1:20" ht="15.75">
      <c r="A45" s="55" t="s">
        <v>35</v>
      </c>
      <c r="B45" s="83">
        <f>SUM(B15:B44)</f>
        <v>311903.28835830005</v>
      </c>
      <c r="C45" s="48"/>
      <c r="D45" s="48"/>
      <c r="E45" s="48"/>
      <c r="F45" s="48"/>
      <c r="G45" s="48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ht="15.75">
      <c r="A46" s="47"/>
      <c r="B46" s="82"/>
      <c r="C46" s="48"/>
      <c r="D46" s="48"/>
      <c r="E46" s="48"/>
      <c r="F46" s="48"/>
      <c r="G46" s="48"/>
      <c r="H46" s="48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spans="1:20" ht="15.75">
      <c r="A47" s="56"/>
      <c r="B47" s="82"/>
      <c r="C47" s="48"/>
      <c r="D47" s="48"/>
      <c r="E47" s="48"/>
      <c r="F47" s="48"/>
      <c r="G47" s="48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spans="1:20" ht="15.75">
      <c r="A48" s="57" t="s">
        <v>1</v>
      </c>
      <c r="B48" s="82">
        <f>B11-B45</f>
        <v>48860.151641699893</v>
      </c>
      <c r="C48" s="48"/>
      <c r="D48" s="48"/>
      <c r="E48" s="48"/>
      <c r="F48" s="48"/>
      <c r="G48" s="48"/>
      <c r="H48" s="48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spans="1:20" ht="15.75">
      <c r="A49" s="52"/>
      <c r="B49" s="45"/>
      <c r="C49" s="48"/>
      <c r="D49" s="48"/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</row>
    <row r="50" spans="1:20" ht="15.75">
      <c r="A50" s="56"/>
      <c r="B50" s="45"/>
      <c r="C50" s="48"/>
      <c r="D50" s="48"/>
      <c r="E50" s="48"/>
      <c r="F50" s="48"/>
      <c r="G50" s="48"/>
      <c r="H50" s="48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15.75">
      <c r="A51" s="48"/>
      <c r="B51" s="58"/>
      <c r="C51" s="48"/>
      <c r="D51" s="48"/>
      <c r="E51" s="48"/>
      <c r="F51" s="48"/>
      <c r="G51" s="48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1:20" ht="15.75">
      <c r="A52" s="48"/>
      <c r="B52" s="48"/>
      <c r="C52" s="48"/>
      <c r="D52" s="48"/>
      <c r="E52" s="48"/>
      <c r="F52" s="48"/>
      <c r="G52" s="48"/>
      <c r="H52" s="48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</row>
    <row r="53" spans="1:20" ht="15.75">
      <c r="A53" s="48"/>
      <c r="B53" s="48"/>
      <c r="C53" s="48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15.75">
      <c r="A54" s="48"/>
      <c r="B54" s="48"/>
      <c r="C54" s="48"/>
      <c r="D54" s="48"/>
      <c r="E54" s="48"/>
      <c r="F54" s="48"/>
      <c r="G54" s="48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</row>
    <row r="55" spans="1:20" ht="15.75">
      <c r="A55" s="48"/>
      <c r="B55" s="48"/>
      <c r="C55" s="48"/>
      <c r="D55" s="48"/>
      <c r="E55" s="48"/>
      <c r="F55" s="48"/>
      <c r="G55" s="48"/>
      <c r="H55" s="48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</row>
    <row r="56" spans="1:20" ht="15.75">
      <c r="A56" s="48"/>
      <c r="B56" s="48"/>
      <c r="C56" s="48"/>
      <c r="D56" s="48"/>
      <c r="E56" s="48"/>
      <c r="F56" s="48"/>
      <c r="G56" s="48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</row>
    <row r="57" spans="1:20" ht="15.75">
      <c r="A57" s="48"/>
      <c r="B57" s="48"/>
      <c r="C57" s="48"/>
      <c r="D57" s="48"/>
      <c r="E57" s="48"/>
      <c r="F57" s="48"/>
      <c r="G57" s="48"/>
      <c r="H57" s="48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</row>
    <row r="58" spans="1:20" ht="15.75">
      <c r="A58" s="48"/>
      <c r="B58" s="48"/>
      <c r="C58" s="48"/>
      <c r="D58" s="48"/>
      <c r="E58" s="48"/>
      <c r="F58" s="48"/>
      <c r="G58" s="48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</row>
    <row r="59" spans="1:20" ht="15.75">
      <c r="A59" s="48"/>
      <c r="B59" s="48"/>
      <c r="C59" s="48"/>
      <c r="D59" s="48"/>
      <c r="E59" s="48"/>
      <c r="F59" s="48"/>
      <c r="G59" s="48"/>
      <c r="H59" s="48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</row>
    <row r="60" spans="1:20" ht="15.75">
      <c r="A60" s="48"/>
      <c r="B60" s="48"/>
      <c r="C60" s="48"/>
      <c r="D60" s="48"/>
      <c r="E60" s="48"/>
      <c r="F60" s="48"/>
      <c r="G60" s="48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</row>
    <row r="61" spans="1:20" ht="15.75">
      <c r="A61" s="48"/>
      <c r="B61" s="48"/>
      <c r="C61" s="48"/>
      <c r="D61" s="48"/>
      <c r="E61" s="48"/>
      <c r="F61" s="48"/>
      <c r="G61" s="48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15.75">
      <c r="A62" s="48"/>
      <c r="B62" s="48"/>
      <c r="C62" s="48"/>
      <c r="D62" s="48"/>
      <c r="E62" s="48"/>
      <c r="F62" s="48"/>
      <c r="G62" s="48"/>
      <c r="H62" s="48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</row>
    <row r="63" spans="1:20" ht="15.75">
      <c r="A63" s="48"/>
      <c r="B63" s="48"/>
      <c r="C63" s="48"/>
      <c r="D63" s="48"/>
      <c r="E63" s="48"/>
      <c r="F63" s="48"/>
      <c r="G63" s="48"/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</row>
    <row r="64" spans="1:20" ht="15.75">
      <c r="A64" s="48"/>
      <c r="B64" s="48"/>
      <c r="C64" s="48"/>
      <c r="D64" s="48"/>
      <c r="E64" s="48"/>
      <c r="F64" s="48"/>
      <c r="G64" s="48"/>
      <c r="H64" s="48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</row>
    <row r="65" spans="1:20" ht="15.75">
      <c r="A65" s="48"/>
      <c r="B65" s="48"/>
      <c r="C65" s="48"/>
      <c r="D65" s="48"/>
      <c r="E65" s="48"/>
      <c r="F65" s="48"/>
      <c r="G65" s="48"/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</row>
    <row r="66" spans="1:20" ht="15.75">
      <c r="A66" s="48"/>
      <c r="B66" s="48"/>
      <c r="C66" s="48"/>
      <c r="D66" s="48"/>
      <c r="E66" s="48"/>
      <c r="F66" s="48"/>
      <c r="G66" s="48"/>
      <c r="H66" s="48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</row>
    <row r="67" spans="1:20" ht="15.75">
      <c r="A67" s="48"/>
      <c r="B67" s="48"/>
      <c r="C67" s="48"/>
      <c r="D67" s="48"/>
      <c r="E67" s="48"/>
      <c r="F67" s="48"/>
      <c r="G67" s="48"/>
      <c r="H67" s="48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</row>
    <row r="68" spans="1:20" ht="15.75">
      <c r="A68" s="48"/>
      <c r="B68" s="48"/>
      <c r="C68" s="48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</row>
    <row r="69" spans="1:20" ht="15.75">
      <c r="A69" s="48"/>
      <c r="B69" s="48"/>
      <c r="C69" s="48"/>
      <c r="D69" s="48"/>
      <c r="E69" s="48"/>
      <c r="F69" s="48"/>
      <c r="G69" s="48"/>
      <c r="H69" s="48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15.75">
      <c r="A70" s="48"/>
      <c r="B70" s="48"/>
      <c r="C70" s="48"/>
      <c r="D70" s="48"/>
      <c r="E70" s="48"/>
      <c r="F70" s="48"/>
      <c r="G70" s="48"/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</row>
    <row r="71" spans="1:20" ht="15.75">
      <c r="A71" s="48"/>
      <c r="B71" s="48"/>
      <c r="C71" s="48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ht="15.75">
      <c r="A72" s="48"/>
      <c r="B72" s="48"/>
      <c r="C72" s="48"/>
      <c r="D72" s="48"/>
      <c r="E72" s="48"/>
      <c r="F72" s="48"/>
      <c r="G72" s="48"/>
      <c r="H72" s="48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3" spans="1:20" ht="15.75">
      <c r="A73" s="48"/>
      <c r="B73" s="48"/>
      <c r="C73" s="48"/>
      <c r="D73" s="48"/>
      <c r="E73" s="48"/>
      <c r="F73" s="48"/>
      <c r="G73" s="48"/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pans="1:20" ht="15.75">
      <c r="A74" s="48"/>
      <c r="B74" s="48"/>
      <c r="C74" s="48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pans="1:20" ht="15.75">
      <c r="A75" s="48"/>
      <c r="B75" s="48"/>
      <c r="C75" s="48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1:20" ht="15.75">
      <c r="A76" s="48"/>
      <c r="B76" s="48"/>
      <c r="C76" s="48"/>
      <c r="D76" s="48"/>
      <c r="E76" s="48"/>
      <c r="F76" s="48"/>
      <c r="G76" s="48"/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</row>
    <row r="77" spans="1:20" ht="15.75">
      <c r="A77" s="48"/>
      <c r="B77" s="48"/>
      <c r="C77" s="48"/>
      <c r="D77" s="48"/>
      <c r="E77" s="48"/>
      <c r="F77" s="48"/>
      <c r="G77" s="48"/>
      <c r="H77" s="48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8" spans="1:20" ht="15.75">
      <c r="A78" s="48"/>
      <c r="B78" s="48"/>
      <c r="C78" s="48"/>
      <c r="D78" s="48"/>
      <c r="E78" s="48"/>
      <c r="F78" s="48"/>
      <c r="G78" s="48"/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</row>
    <row r="79" spans="1:20" ht="15.75">
      <c r="A79" s="48"/>
      <c r="B79" s="48"/>
      <c r="C79" s="48"/>
      <c r="D79" s="48"/>
      <c r="E79" s="48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</row>
    <row r="80" spans="1:20" ht="15.75">
      <c r="A80" s="48"/>
      <c r="B80" s="48"/>
      <c r="C80" s="48"/>
      <c r="D80" s="48"/>
      <c r="E80" s="48"/>
      <c r="F80" s="48"/>
      <c r="G80" s="48"/>
      <c r="H80" s="48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pans="1:20" ht="15.75">
      <c r="A81" s="48"/>
      <c r="B81" s="48"/>
      <c r="C81" s="48"/>
      <c r="D81" s="48"/>
      <c r="E81" s="48"/>
      <c r="F81" s="48"/>
      <c r="G81" s="48"/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pans="1:20" ht="15.75">
      <c r="A82" s="48"/>
      <c r="B82" s="48"/>
      <c r="C82" s="48"/>
      <c r="D82" s="48"/>
      <c r="E82" s="48"/>
      <c r="F82" s="48"/>
      <c r="G82" s="48"/>
      <c r="H82" s="48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pans="1:20" ht="15.75">
      <c r="A83" s="48"/>
      <c r="B83" s="48"/>
      <c r="C83" s="48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</row>
    <row r="84" spans="1:20" ht="15.75">
      <c r="A84" s="48"/>
      <c r="B84" s="48"/>
      <c r="C84" s="48"/>
      <c r="D84" s="48"/>
      <c r="E84" s="48"/>
      <c r="F84" s="48"/>
      <c r="G84" s="48"/>
      <c r="H84" s="48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5.75">
      <c r="A85" s="48"/>
      <c r="B85" s="48"/>
      <c r="C85" s="48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pans="1:20" ht="15.75">
      <c r="A86" s="48"/>
      <c r="B86" s="48"/>
      <c r="C86" s="48"/>
      <c r="D86" s="48"/>
      <c r="E86" s="48"/>
      <c r="F86" s="48"/>
      <c r="G86" s="48"/>
      <c r="H86" s="48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pans="1:20" ht="15.75">
      <c r="A87" s="48"/>
      <c r="B87" s="48"/>
      <c r="C87" s="48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pans="1:20" ht="15.75">
      <c r="A88" s="48"/>
      <c r="B88" s="48"/>
      <c r="C88" s="48"/>
      <c r="D88" s="48"/>
      <c r="E88" s="48"/>
      <c r="F88" s="48"/>
      <c r="G88" s="48"/>
      <c r="H88" s="48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pans="1:20" ht="15.75">
      <c r="A89" s="48"/>
      <c r="B89" s="48"/>
      <c r="C89" s="48"/>
      <c r="D89" s="48"/>
      <c r="E89" s="48"/>
      <c r="F89" s="48"/>
      <c r="G89" s="48"/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pans="1:20" ht="15.75">
      <c r="A90" s="48"/>
      <c r="B90" s="48"/>
      <c r="C90" s="48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0" ht="15.75">
      <c r="A91" s="48"/>
      <c r="B91" s="48"/>
      <c r="C91" s="48"/>
      <c r="D91" s="48"/>
      <c r="E91" s="48"/>
      <c r="F91" s="48"/>
      <c r="G91" s="48"/>
      <c r="H91" s="48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pans="1:20" ht="15.75">
      <c r="A92" s="48"/>
      <c r="B92" s="48"/>
      <c r="C92" s="48"/>
      <c r="D92" s="48"/>
      <c r="E92" s="48"/>
      <c r="F92" s="48"/>
      <c r="G92" s="48"/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ht="15.75">
      <c r="A93" s="48"/>
      <c r="B93" s="48"/>
      <c r="C93" s="48"/>
      <c r="D93" s="48"/>
      <c r="E93" s="48"/>
      <c r="F93" s="48"/>
      <c r="G93" s="48"/>
      <c r="H93" s="48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ht="15.75">
      <c r="A94" s="48"/>
      <c r="B94" s="48"/>
      <c r="C94" s="48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ht="15.75">
      <c r="A95" s="48"/>
      <c r="B95" s="48"/>
      <c r="C95" s="48"/>
      <c r="D95" s="48"/>
      <c r="E95" s="48"/>
      <c r="F95" s="48"/>
      <c r="G95" s="48"/>
      <c r="H95" s="48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ht="15.75">
      <c r="A96" s="48"/>
      <c r="B96" s="48"/>
      <c r="C96" s="48"/>
      <c r="D96" s="48"/>
      <c r="E96" s="48"/>
      <c r="F96" s="48"/>
      <c r="G96" s="48"/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ht="15.75">
      <c r="A97" s="48"/>
      <c r="B97" s="48"/>
      <c r="C97" s="48"/>
      <c r="D97" s="48"/>
      <c r="E97" s="48"/>
      <c r="F97" s="48"/>
      <c r="G97" s="48"/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ht="15.75">
      <c r="A98" s="48"/>
      <c r="B98" s="48"/>
      <c r="C98" s="48"/>
      <c r="D98" s="48"/>
      <c r="E98" s="48"/>
      <c r="F98" s="48"/>
      <c r="G98" s="48"/>
      <c r="H98" s="48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ht="15.75">
      <c r="A99" s="48"/>
      <c r="B99" s="48"/>
      <c r="C99" s="48"/>
      <c r="D99" s="48"/>
      <c r="E99" s="48"/>
      <c r="F99" s="48"/>
      <c r="G99" s="48"/>
      <c r="H99" s="48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  <row r="100" spans="1:20" ht="15.75">
      <c r="A100" s="48"/>
      <c r="B100" s="48"/>
      <c r="C100" s="48"/>
      <c r="D100" s="48"/>
      <c r="E100" s="48"/>
      <c r="F100" s="48"/>
      <c r="G100" s="48"/>
      <c r="H100" s="48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1:20" ht="15.75">
      <c r="A101" s="48"/>
      <c r="B101" s="48"/>
      <c r="C101" s="48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  <row r="102" spans="1:20" ht="15.75">
      <c r="A102" s="48"/>
      <c r="B102" s="48"/>
      <c r="C102" s="48"/>
      <c r="D102" s="48"/>
      <c r="E102" s="48"/>
      <c r="F102" s="48"/>
      <c r="G102" s="48"/>
      <c r="H102" s="48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0" ht="15.75">
      <c r="A103" s="48"/>
      <c r="B103" s="48"/>
      <c r="C103" s="48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</row>
    <row r="104" spans="1:20" ht="15.75">
      <c r="A104" s="48"/>
      <c r="B104" s="48"/>
      <c r="C104" s="48"/>
      <c r="D104" s="48"/>
      <c r="E104" s="48"/>
      <c r="F104" s="48"/>
      <c r="G104" s="48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ht="15.75">
      <c r="A105" s="48"/>
      <c r="B105" s="48"/>
      <c r="C105" s="48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0" ht="15.75">
      <c r="A106" s="48"/>
      <c r="B106" s="48"/>
      <c r="C106" s="48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</row>
    <row r="107" spans="1:20" ht="15.75">
      <c r="A107" s="48"/>
      <c r="B107" s="48"/>
      <c r="C107" s="48"/>
      <c r="D107" s="48"/>
      <c r="E107" s="48"/>
      <c r="F107" s="48"/>
      <c r="G107" s="48"/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</row>
    <row r="108" spans="1:20" ht="15.75">
      <c r="A108" s="48"/>
      <c r="B108" s="48"/>
      <c r="C108" s="48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</row>
    <row r="109" spans="1:20" ht="15.75">
      <c r="A109" s="48"/>
      <c r="B109" s="48"/>
      <c r="C109" s="48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</row>
    <row r="110" spans="1:20" ht="15.75">
      <c r="A110" s="48"/>
      <c r="B110" s="48"/>
      <c r="C110" s="48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</row>
    <row r="111" spans="1:20" ht="15.75">
      <c r="A111" s="48"/>
      <c r="B111" s="48"/>
      <c r="C111" s="48"/>
      <c r="D111" s="48"/>
      <c r="E111" s="48"/>
      <c r="F111" s="48"/>
      <c r="G111" s="48"/>
      <c r="H111" s="48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</row>
    <row r="112" spans="1:20" ht="15.75">
      <c r="A112" s="48"/>
      <c r="B112" s="48"/>
      <c r="C112" s="48"/>
      <c r="D112" s="48"/>
      <c r="E112" s="48"/>
      <c r="F112" s="48"/>
      <c r="G112" s="48"/>
      <c r="H112" s="48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</row>
    <row r="113" spans="1:20" ht="15.75">
      <c r="A113" s="48"/>
      <c r="B113" s="48"/>
      <c r="C113" s="48"/>
      <c r="D113" s="48"/>
      <c r="E113" s="48"/>
      <c r="F113" s="48"/>
      <c r="G113" s="48"/>
      <c r="H113" s="48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</row>
    <row r="114" spans="1:20" ht="15.75">
      <c r="A114" s="48"/>
      <c r="B114" s="48"/>
      <c r="C114" s="48"/>
      <c r="D114" s="48"/>
      <c r="E114" s="48"/>
      <c r="F114" s="48"/>
      <c r="G114" s="48"/>
      <c r="H114" s="48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</row>
    <row r="115" spans="1:20" ht="15.75">
      <c r="A115" s="48"/>
      <c r="B115" s="48"/>
      <c r="C115" s="48"/>
      <c r="D115" s="48"/>
      <c r="E115" s="48"/>
      <c r="F115" s="48"/>
      <c r="G115" s="48"/>
      <c r="H115" s="48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</row>
    <row r="116" spans="1:20" ht="15.75">
      <c r="A116" s="48"/>
      <c r="B116" s="48"/>
      <c r="C116" s="48"/>
      <c r="D116" s="48"/>
      <c r="E116" s="48"/>
      <c r="F116" s="48"/>
      <c r="G116" s="48"/>
      <c r="H116" s="48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</row>
    <row r="117" spans="1:20" ht="15.75">
      <c r="A117" s="48"/>
      <c r="B117" s="48"/>
      <c r="C117" s="48"/>
      <c r="D117" s="48"/>
      <c r="E117" s="48"/>
      <c r="F117" s="48"/>
      <c r="G117" s="48"/>
      <c r="H117" s="48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20" ht="15.75">
      <c r="A118" s="48"/>
      <c r="B118" s="48"/>
      <c r="C118" s="48"/>
      <c r="D118" s="48"/>
      <c r="E118" s="48"/>
      <c r="F118" s="48"/>
      <c r="G118" s="48"/>
      <c r="H118" s="48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</row>
    <row r="119" spans="1:20" ht="15.75">
      <c r="A119" s="48"/>
      <c r="B119" s="48"/>
      <c r="C119" s="48"/>
      <c r="D119" s="48"/>
      <c r="E119" s="48"/>
      <c r="F119" s="48"/>
      <c r="G119" s="48"/>
      <c r="H119" s="48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</row>
    <row r="120" spans="1:20" ht="15.75">
      <c r="A120" s="48"/>
      <c r="B120" s="48"/>
      <c r="C120" s="48"/>
      <c r="D120" s="48"/>
      <c r="E120" s="48"/>
      <c r="F120" s="48"/>
      <c r="G120" s="48"/>
      <c r="H120" s="48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</row>
    <row r="121" spans="1:20" ht="15.75">
      <c r="A121" s="48"/>
      <c r="B121" s="48"/>
      <c r="C121" s="48"/>
      <c r="D121" s="48"/>
      <c r="E121" s="48"/>
      <c r="F121" s="48"/>
      <c r="G121" s="48"/>
      <c r="H121" s="48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</row>
    <row r="122" spans="1:20" ht="15.75">
      <c r="A122" s="48"/>
      <c r="B122" s="48"/>
      <c r="C122" s="48"/>
      <c r="D122" s="48"/>
      <c r="E122" s="48"/>
      <c r="F122" s="48"/>
      <c r="G122" s="48"/>
      <c r="H122" s="48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</row>
    <row r="123" spans="1:20" ht="15.75">
      <c r="A123" s="48"/>
      <c r="B123" s="48"/>
      <c r="C123" s="48"/>
      <c r="D123" s="48"/>
      <c r="E123" s="48"/>
      <c r="F123" s="48"/>
      <c r="G123" s="48"/>
      <c r="H123" s="48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</row>
    <row r="124" spans="1:20" ht="15.75">
      <c r="A124" s="48"/>
      <c r="B124" s="48"/>
      <c r="C124" s="48"/>
      <c r="D124" s="48"/>
      <c r="E124" s="48"/>
      <c r="F124" s="48"/>
      <c r="G124" s="48"/>
      <c r="H124" s="48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</row>
    <row r="125" spans="1:20" ht="15.75">
      <c r="A125" s="48"/>
      <c r="B125" s="48"/>
      <c r="C125" s="48"/>
      <c r="D125" s="48"/>
      <c r="E125" s="48"/>
      <c r="F125" s="48"/>
      <c r="G125" s="48"/>
      <c r="H125" s="48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</row>
    <row r="126" spans="1:20" ht="15.75">
      <c r="A126" s="48"/>
      <c r="B126" s="48"/>
      <c r="C126" s="48"/>
      <c r="D126" s="48"/>
      <c r="E126" s="48"/>
      <c r="F126" s="48"/>
      <c r="G126" s="48"/>
      <c r="H126" s="48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</row>
    <row r="127" spans="1:20" ht="15.75">
      <c r="A127" s="48"/>
      <c r="B127" s="48"/>
      <c r="C127" s="48"/>
      <c r="D127" s="48"/>
      <c r="E127" s="48"/>
      <c r="F127" s="48"/>
      <c r="G127" s="48"/>
      <c r="H127" s="48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20" ht="15.75">
      <c r="A128" s="48"/>
      <c r="B128" s="48"/>
      <c r="C128" s="48"/>
      <c r="D128" s="48"/>
      <c r="E128" s="48"/>
      <c r="F128" s="48"/>
      <c r="G128" s="48"/>
      <c r="H128" s="48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</row>
    <row r="129" spans="1:20" ht="15.75">
      <c r="A129" s="48"/>
      <c r="B129" s="48"/>
      <c r="C129" s="48"/>
      <c r="D129" s="48"/>
      <c r="E129" s="48"/>
      <c r="F129" s="48"/>
      <c r="G129" s="48"/>
      <c r="H129" s="48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</row>
    <row r="130" spans="1:20" ht="15.75">
      <c r="A130" s="48"/>
      <c r="B130" s="48"/>
      <c r="C130" s="48"/>
      <c r="D130" s="48"/>
      <c r="E130" s="48"/>
      <c r="F130" s="48"/>
      <c r="G130" s="48"/>
      <c r="H130" s="48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</row>
    <row r="131" spans="1:20" ht="15.75">
      <c r="A131" s="48"/>
      <c r="B131" s="48"/>
      <c r="C131" s="48"/>
      <c r="D131" s="48"/>
      <c r="E131" s="48"/>
      <c r="F131" s="48"/>
      <c r="G131" s="48"/>
      <c r="H131" s="48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</row>
    <row r="132" spans="1:20" ht="15.75">
      <c r="A132" s="48"/>
      <c r="B132" s="48"/>
      <c r="C132" s="48"/>
      <c r="D132" s="48"/>
      <c r="E132" s="48"/>
      <c r="F132" s="48"/>
      <c r="G132" s="48"/>
      <c r="H132" s="48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</row>
    <row r="133" spans="1:20" ht="15.75">
      <c r="A133" s="48"/>
      <c r="B133" s="48"/>
      <c r="C133" s="48"/>
      <c r="D133" s="48"/>
      <c r="E133" s="48"/>
      <c r="F133" s="48"/>
      <c r="G133" s="48"/>
      <c r="H133" s="48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0" ht="15.75">
      <c r="A134" s="48"/>
      <c r="B134" s="48"/>
      <c r="C134" s="48"/>
      <c r="D134" s="48"/>
      <c r="E134" s="48"/>
      <c r="F134" s="48"/>
      <c r="G134" s="48"/>
      <c r="H134" s="48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</row>
    <row r="135" spans="1:20" ht="15.75">
      <c r="A135" s="48"/>
      <c r="B135" s="48"/>
      <c r="C135" s="48"/>
      <c r="D135" s="48"/>
      <c r="E135" s="48"/>
      <c r="F135" s="48"/>
      <c r="G135" s="48"/>
      <c r="H135" s="48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</row>
    <row r="136" spans="1:20" ht="15.75">
      <c r="A136" s="48"/>
      <c r="B136" s="48"/>
      <c r="C136" s="48"/>
      <c r="D136" s="48"/>
      <c r="E136" s="48"/>
      <c r="F136" s="48"/>
      <c r="G136" s="48"/>
      <c r="H136" s="48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</row>
    <row r="137" spans="1:20" ht="15.75">
      <c r="A137" s="48"/>
      <c r="B137" s="48"/>
      <c r="C137" s="48"/>
      <c r="D137" s="48"/>
      <c r="E137" s="48"/>
      <c r="F137" s="48"/>
      <c r="G137" s="48"/>
      <c r="H137" s="48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</row>
    <row r="138" spans="1:20" ht="15.75">
      <c r="A138" s="48"/>
      <c r="B138" s="48"/>
      <c r="C138" s="48"/>
      <c r="D138" s="48"/>
      <c r="E138" s="48"/>
      <c r="F138" s="48"/>
      <c r="G138" s="48"/>
      <c r="H138" s="48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</row>
    <row r="139" spans="1:20" ht="15.75">
      <c r="A139" s="48"/>
      <c r="B139" s="48"/>
      <c r="C139" s="48"/>
      <c r="D139" s="48"/>
      <c r="E139" s="48"/>
      <c r="F139" s="48"/>
      <c r="G139" s="48"/>
      <c r="H139" s="48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</row>
    <row r="140" spans="1:20" ht="15.75">
      <c r="A140" s="48"/>
      <c r="B140" s="48"/>
      <c r="C140" s="48"/>
      <c r="D140" s="48"/>
      <c r="E140" s="48"/>
      <c r="F140" s="48"/>
      <c r="G140" s="48"/>
      <c r="H140" s="48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</row>
    <row r="141" spans="1:20" ht="15.75">
      <c r="A141" s="48"/>
      <c r="B141" s="48"/>
      <c r="C141" s="48"/>
      <c r="D141" s="48"/>
      <c r="E141" s="48"/>
      <c r="F141" s="48"/>
      <c r="G141" s="48"/>
      <c r="H141" s="48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0" ht="15.75">
      <c r="A142" s="48"/>
      <c r="B142" s="48"/>
      <c r="C142" s="48"/>
      <c r="D142" s="48"/>
      <c r="E142" s="48"/>
      <c r="F142" s="48"/>
      <c r="G142" s="48"/>
      <c r="H142" s="48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ht="15.75">
      <c r="A143" s="48"/>
      <c r="B143" s="48"/>
      <c r="C143" s="48"/>
      <c r="D143" s="48"/>
      <c r="E143" s="48"/>
      <c r="F143" s="48"/>
      <c r="G143" s="48"/>
      <c r="H143" s="48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</row>
    <row r="144" spans="1:20" ht="15.75">
      <c r="A144" s="48"/>
      <c r="B144" s="48"/>
      <c r="C144" s="48"/>
      <c r="D144" s="48"/>
      <c r="E144" s="48"/>
      <c r="F144" s="48"/>
      <c r="G144" s="48"/>
      <c r="H144" s="48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</row>
    <row r="145" spans="1:20" ht="15.75">
      <c r="A145" s="48"/>
      <c r="B145" s="48"/>
      <c r="C145" s="48"/>
      <c r="D145" s="48"/>
      <c r="E145" s="48"/>
      <c r="F145" s="48"/>
      <c r="G145" s="48"/>
      <c r="H145" s="48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</row>
    <row r="146" spans="1:20" ht="15.75">
      <c r="A146" s="48"/>
      <c r="B146" s="48"/>
      <c r="C146" s="48"/>
      <c r="D146" s="48"/>
      <c r="E146" s="48"/>
      <c r="F146" s="48"/>
      <c r="G146" s="48"/>
      <c r="H146" s="48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</row>
    <row r="147" spans="1:20" ht="15.75">
      <c r="A147" s="48"/>
      <c r="B147" s="48"/>
      <c r="C147" s="48"/>
      <c r="D147" s="48"/>
      <c r="E147" s="48"/>
      <c r="F147" s="48"/>
      <c r="G147" s="48"/>
      <c r="H147" s="48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</row>
    <row r="148" spans="1:20" ht="15.75">
      <c r="A148" s="48"/>
      <c r="B148" s="48"/>
      <c r="C148" s="48"/>
      <c r="D148" s="48"/>
      <c r="E148" s="48"/>
      <c r="F148" s="48"/>
      <c r="G148" s="48"/>
      <c r="H148" s="48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</row>
    <row r="149" spans="1:20" ht="15.75">
      <c r="A149" s="48"/>
      <c r="B149" s="48"/>
      <c r="C149" s="48"/>
      <c r="D149" s="48"/>
      <c r="E149" s="48"/>
      <c r="F149" s="48"/>
      <c r="G149" s="48"/>
      <c r="H149" s="48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</row>
    <row r="150" spans="1:20" ht="15.75">
      <c r="A150" s="48"/>
      <c r="B150" s="48"/>
      <c r="C150" s="48"/>
      <c r="D150" s="48"/>
      <c r="E150" s="48"/>
      <c r="F150" s="48"/>
      <c r="G150" s="48"/>
      <c r="H150" s="48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</row>
    <row r="151" spans="1:20" ht="15.75">
      <c r="A151" s="48"/>
      <c r="B151" s="48"/>
      <c r="C151" s="48"/>
      <c r="D151" s="48"/>
      <c r="E151" s="48"/>
      <c r="F151" s="48"/>
      <c r="G151" s="48"/>
      <c r="H151" s="48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</row>
    <row r="152" spans="1:20" ht="15.75">
      <c r="A152" s="48"/>
      <c r="B152" s="48"/>
      <c r="C152" s="48"/>
      <c r="D152" s="48"/>
      <c r="E152" s="48"/>
      <c r="F152" s="48"/>
      <c r="G152" s="48"/>
      <c r="H152" s="48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</row>
    <row r="153" spans="1:20" ht="15.75">
      <c r="A153" s="48"/>
      <c r="B153" s="48"/>
      <c r="C153" s="48"/>
      <c r="D153" s="48"/>
      <c r="E153" s="48"/>
      <c r="F153" s="48"/>
      <c r="G153" s="48"/>
      <c r="H153" s="48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</row>
    <row r="154" spans="1:20" ht="15.75">
      <c r="A154" s="48"/>
      <c r="B154" s="48"/>
      <c r="C154" s="48"/>
      <c r="D154" s="48"/>
      <c r="E154" s="48"/>
      <c r="F154" s="48"/>
      <c r="G154" s="48"/>
      <c r="H154" s="48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</row>
    <row r="155" spans="1:20" ht="15.75">
      <c r="A155" s="48"/>
      <c r="B155" s="48"/>
      <c r="C155" s="48"/>
      <c r="D155" s="48"/>
      <c r="E155" s="48"/>
      <c r="F155" s="48"/>
      <c r="G155" s="48"/>
      <c r="H155" s="48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</row>
    <row r="156" spans="1:20" ht="15.75">
      <c r="A156" s="48"/>
      <c r="B156" s="48"/>
      <c r="C156" s="48"/>
      <c r="D156" s="48"/>
      <c r="E156" s="48"/>
      <c r="F156" s="48"/>
      <c r="G156" s="48"/>
      <c r="H156" s="48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</row>
    <row r="157" spans="1:20" ht="15.75">
      <c r="A157" s="48"/>
      <c r="B157" s="48"/>
      <c r="C157" s="48"/>
      <c r="D157" s="48"/>
      <c r="E157" s="48"/>
      <c r="F157" s="48"/>
      <c r="G157" s="48"/>
      <c r="H157" s="48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</row>
    <row r="158" spans="1:20" ht="15.75">
      <c r="A158" s="48"/>
      <c r="B158" s="48"/>
      <c r="C158" s="48"/>
      <c r="D158" s="48"/>
      <c r="E158" s="48"/>
      <c r="F158" s="48"/>
      <c r="G158" s="48"/>
      <c r="H158" s="48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</row>
    <row r="159" spans="1:20" ht="15.75">
      <c r="A159" s="48"/>
      <c r="B159" s="48"/>
      <c r="C159" s="48"/>
      <c r="D159" s="48"/>
      <c r="E159" s="48"/>
      <c r="F159" s="48"/>
      <c r="G159" s="48"/>
      <c r="H159" s="48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</row>
    <row r="160" spans="1:20" ht="15.75">
      <c r="A160" s="48"/>
      <c r="B160" s="48"/>
      <c r="C160" s="48"/>
      <c r="D160" s="48"/>
      <c r="E160" s="48"/>
      <c r="F160" s="48"/>
      <c r="G160" s="48"/>
      <c r="H160" s="48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</row>
    <row r="161" spans="1:20" ht="15.75">
      <c r="A161" s="48"/>
      <c r="B161" s="48"/>
      <c r="C161" s="48"/>
      <c r="D161" s="48"/>
      <c r="E161" s="48"/>
      <c r="F161" s="48"/>
      <c r="G161" s="48"/>
      <c r="H161" s="48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</row>
    <row r="162" spans="1:20" ht="15.75">
      <c r="A162" s="48"/>
      <c r="B162" s="48"/>
      <c r="C162" s="48"/>
      <c r="D162" s="48"/>
      <c r="E162" s="48"/>
      <c r="F162" s="48"/>
      <c r="G162" s="48"/>
      <c r="H162" s="48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</row>
    <row r="163" spans="1:20" ht="15.75">
      <c r="A163" s="48"/>
      <c r="B163" s="48"/>
      <c r="C163" s="48"/>
      <c r="D163" s="48"/>
      <c r="E163" s="48"/>
      <c r="F163" s="48"/>
      <c r="G163" s="48"/>
      <c r="H163" s="48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</row>
    <row r="164" spans="1:20" ht="15.75">
      <c r="A164" s="48"/>
      <c r="B164" s="48"/>
      <c r="C164" s="48"/>
      <c r="D164" s="48"/>
      <c r="E164" s="48"/>
      <c r="F164" s="48"/>
      <c r="G164" s="48"/>
      <c r="H164" s="48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</row>
    <row r="165" spans="1:20" ht="15.75">
      <c r="A165" s="48"/>
      <c r="B165" s="48"/>
      <c r="C165" s="48"/>
      <c r="D165" s="48"/>
      <c r="E165" s="48"/>
      <c r="F165" s="48"/>
      <c r="G165" s="48"/>
      <c r="H165" s="48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</row>
    <row r="166" spans="1:20" ht="15.75">
      <c r="A166" s="48"/>
      <c r="B166" s="48"/>
      <c r="C166" s="48"/>
      <c r="D166" s="48"/>
      <c r="E166" s="48"/>
      <c r="F166" s="48"/>
      <c r="G166" s="48"/>
      <c r="H166" s="48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</row>
    <row r="167" spans="1:20" ht="15.75">
      <c r="A167" s="48"/>
      <c r="B167" s="48"/>
      <c r="C167" s="48"/>
      <c r="D167" s="48"/>
      <c r="E167" s="48"/>
      <c r="F167" s="48"/>
      <c r="G167" s="48"/>
      <c r="H167" s="48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</row>
    <row r="168" spans="1:20" ht="15.75">
      <c r="A168" s="48"/>
      <c r="B168" s="48"/>
      <c r="C168" s="48"/>
      <c r="D168" s="48"/>
      <c r="E168" s="48"/>
      <c r="F168" s="48"/>
      <c r="G168" s="48"/>
      <c r="H168" s="48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</row>
    <row r="169" spans="1:20" ht="15.75">
      <c r="A169" s="48"/>
      <c r="B169" s="48"/>
      <c r="C169" s="48"/>
      <c r="D169" s="48"/>
      <c r="E169" s="48"/>
      <c r="F169" s="48"/>
      <c r="G169" s="48"/>
      <c r="H169" s="48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</row>
    <row r="170" spans="1:20" ht="15.75">
      <c r="A170" s="48"/>
      <c r="B170" s="48"/>
      <c r="C170" s="48"/>
      <c r="D170" s="48"/>
      <c r="E170" s="48"/>
      <c r="F170" s="48"/>
      <c r="G170" s="48"/>
      <c r="H170" s="48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</row>
    <row r="171" spans="1:20" ht="15.75">
      <c r="A171" s="48"/>
      <c r="B171" s="48"/>
      <c r="C171" s="48"/>
      <c r="D171" s="48"/>
      <c r="E171" s="48"/>
      <c r="F171" s="48"/>
      <c r="G171" s="48"/>
      <c r="H171" s="48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</row>
    <row r="172" spans="1:20" ht="15.75">
      <c r="A172" s="48"/>
      <c r="B172" s="48"/>
      <c r="C172" s="48"/>
      <c r="D172" s="48"/>
      <c r="E172" s="48"/>
      <c r="F172" s="48"/>
      <c r="G172" s="48"/>
      <c r="H172" s="48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</row>
    <row r="173" spans="1:20" ht="15.75">
      <c r="A173" s="48"/>
      <c r="B173" s="48"/>
      <c r="C173" s="48"/>
      <c r="D173" s="48"/>
      <c r="E173" s="48"/>
      <c r="F173" s="48"/>
      <c r="G173" s="48"/>
      <c r="H173" s="48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</row>
    <row r="174" spans="1:20" ht="15.75">
      <c r="A174" s="48"/>
      <c r="B174" s="48"/>
      <c r="C174" s="48"/>
      <c r="D174" s="48"/>
      <c r="E174" s="48"/>
      <c r="F174" s="48"/>
      <c r="G174" s="48"/>
      <c r="H174" s="48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</row>
    <row r="175" spans="1:20" ht="15.75">
      <c r="A175" s="48"/>
      <c r="B175" s="48"/>
      <c r="C175" s="48"/>
      <c r="D175" s="48"/>
      <c r="E175" s="48"/>
      <c r="F175" s="48"/>
      <c r="G175" s="48"/>
      <c r="H175" s="48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</row>
    <row r="176" spans="1:20" ht="15.75">
      <c r="A176" s="48"/>
      <c r="B176" s="48"/>
      <c r="C176" s="48"/>
      <c r="D176" s="48"/>
      <c r="E176" s="48"/>
      <c r="F176" s="48"/>
      <c r="G176" s="48"/>
      <c r="H176" s="48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</row>
    <row r="177" spans="1:20" ht="15.75">
      <c r="A177" s="48"/>
      <c r="B177" s="48"/>
      <c r="C177" s="48"/>
      <c r="D177" s="48"/>
      <c r="E177" s="48"/>
      <c r="F177" s="48"/>
      <c r="G177" s="48"/>
      <c r="H177" s="48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</row>
    <row r="178" spans="1:20" ht="15.75">
      <c r="A178" s="48"/>
      <c r="B178" s="48"/>
      <c r="C178" s="48"/>
      <c r="D178" s="48"/>
      <c r="E178" s="48"/>
      <c r="F178" s="48"/>
      <c r="G178" s="48"/>
      <c r="H178" s="48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</row>
    <row r="179" spans="1:20" ht="15.75">
      <c r="A179" s="48"/>
      <c r="B179" s="48"/>
      <c r="C179" s="48"/>
      <c r="D179" s="48"/>
      <c r="E179" s="48"/>
      <c r="F179" s="48"/>
      <c r="G179" s="48"/>
      <c r="H179" s="48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</row>
    <row r="180" spans="1:20" ht="15.75">
      <c r="A180" s="48"/>
      <c r="B180" s="48"/>
      <c r="C180" s="48"/>
      <c r="D180" s="48"/>
      <c r="E180" s="48"/>
      <c r="F180" s="48"/>
      <c r="G180" s="48"/>
      <c r="H180" s="48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</row>
    <row r="181" spans="1:20" ht="15.75">
      <c r="A181" s="48"/>
      <c r="B181" s="48"/>
      <c r="C181" s="48"/>
      <c r="D181" s="48"/>
      <c r="E181" s="48"/>
      <c r="F181" s="48"/>
      <c r="G181" s="48"/>
      <c r="H181" s="48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</row>
    <row r="182" spans="1:20" ht="15.75">
      <c r="A182" s="48"/>
      <c r="B182" s="48"/>
      <c r="C182" s="48"/>
      <c r="D182" s="48"/>
      <c r="E182" s="48"/>
      <c r="F182" s="48"/>
      <c r="G182" s="48"/>
      <c r="H182" s="48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</row>
    <row r="183" spans="1:20" ht="15.75">
      <c r="A183" s="48"/>
      <c r="B183" s="48"/>
      <c r="C183" s="48"/>
      <c r="D183" s="48"/>
      <c r="E183" s="48"/>
      <c r="F183" s="48"/>
      <c r="G183" s="48"/>
      <c r="H183" s="48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</row>
    <row r="184" spans="1:20" ht="15.75">
      <c r="A184" s="48"/>
      <c r="B184" s="48"/>
      <c r="C184" s="48"/>
      <c r="D184" s="48"/>
      <c r="E184" s="48"/>
      <c r="F184" s="48"/>
      <c r="G184" s="48"/>
      <c r="H184" s="48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</row>
    <row r="185" spans="1:20" ht="15.75">
      <c r="A185" s="48"/>
      <c r="B185" s="48"/>
      <c r="C185" s="48"/>
      <c r="D185" s="48"/>
      <c r="E185" s="48"/>
      <c r="F185" s="48"/>
      <c r="G185" s="48"/>
      <c r="H185" s="48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</row>
    <row r="186" spans="1:20" ht="15.75">
      <c r="A186" s="48"/>
      <c r="B186" s="48"/>
      <c r="C186" s="48"/>
      <c r="D186" s="48"/>
      <c r="E186" s="48"/>
      <c r="F186" s="48"/>
      <c r="G186" s="48"/>
      <c r="H186" s="48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</row>
    <row r="187" spans="1:20" ht="15.75">
      <c r="A187" s="48"/>
      <c r="B187" s="48"/>
      <c r="C187" s="48"/>
      <c r="D187" s="48"/>
      <c r="E187" s="48"/>
      <c r="F187" s="48"/>
      <c r="G187" s="48"/>
      <c r="H187" s="48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</row>
    <row r="188" spans="1:20" ht="15.75">
      <c r="A188" s="48"/>
      <c r="B188" s="48"/>
      <c r="C188" s="48"/>
      <c r="D188" s="48"/>
      <c r="E188" s="48"/>
      <c r="F188" s="48"/>
      <c r="G188" s="48"/>
      <c r="H188" s="48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</row>
    <row r="189" spans="1:20" ht="15.75">
      <c r="A189" s="48"/>
      <c r="B189" s="48"/>
      <c r="C189" s="48"/>
      <c r="D189" s="48"/>
      <c r="E189" s="48"/>
      <c r="F189" s="48"/>
      <c r="G189" s="48"/>
      <c r="H189" s="48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</row>
    <row r="190" spans="1:20" ht="15.75">
      <c r="A190" s="48"/>
      <c r="B190" s="48"/>
      <c r="C190" s="48"/>
      <c r="D190" s="48"/>
      <c r="E190" s="48"/>
      <c r="F190" s="48"/>
      <c r="G190" s="48"/>
      <c r="H190" s="48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</row>
    <row r="191" spans="1:20" ht="15.75">
      <c r="A191" s="48"/>
      <c r="B191" s="48"/>
      <c r="C191" s="48"/>
      <c r="D191" s="48"/>
      <c r="E191" s="48"/>
      <c r="F191" s="48"/>
      <c r="G191" s="48"/>
      <c r="H191" s="48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</row>
    <row r="192" spans="1:20" ht="15.75">
      <c r="A192" s="48"/>
      <c r="B192" s="48"/>
      <c r="C192" s="48"/>
      <c r="D192" s="48"/>
      <c r="E192" s="48"/>
      <c r="F192" s="48"/>
      <c r="G192" s="48"/>
      <c r="H192" s="48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</row>
    <row r="193" spans="1:20" ht="15.75">
      <c r="A193" s="48"/>
      <c r="B193" s="48"/>
      <c r="C193" s="48"/>
      <c r="D193" s="48"/>
      <c r="E193" s="48"/>
      <c r="F193" s="48"/>
      <c r="G193" s="48"/>
      <c r="H193" s="48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</row>
    <row r="194" spans="1:20" ht="15.75">
      <c r="A194" s="48"/>
      <c r="B194" s="48"/>
      <c r="C194" s="48"/>
      <c r="D194" s="48"/>
      <c r="E194" s="48"/>
      <c r="F194" s="48"/>
      <c r="G194" s="48"/>
      <c r="H194" s="48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</row>
    <row r="195" spans="1:20" ht="15.75">
      <c r="A195" s="48"/>
      <c r="B195" s="48"/>
      <c r="C195" s="48"/>
      <c r="D195" s="48"/>
      <c r="E195" s="48"/>
      <c r="F195" s="48"/>
      <c r="G195" s="48"/>
      <c r="H195" s="48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</row>
    <row r="196" spans="1:20" ht="15.75">
      <c r="A196" s="48"/>
      <c r="B196" s="48"/>
      <c r="C196" s="48"/>
      <c r="D196" s="48"/>
      <c r="E196" s="48"/>
      <c r="F196" s="48"/>
      <c r="G196" s="48"/>
      <c r="H196" s="48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</row>
    <row r="197" spans="1:20" ht="15.75">
      <c r="A197" s="48"/>
      <c r="B197" s="48"/>
      <c r="C197" s="48"/>
      <c r="D197" s="48"/>
      <c r="E197" s="48"/>
      <c r="F197" s="48"/>
      <c r="G197" s="48"/>
      <c r="H197" s="48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</row>
    <row r="198" spans="1:20" ht="15.75">
      <c r="A198" s="48"/>
      <c r="B198" s="48"/>
      <c r="C198" s="48"/>
      <c r="D198" s="48"/>
      <c r="E198" s="48"/>
      <c r="F198" s="48"/>
      <c r="G198" s="48"/>
      <c r="H198" s="48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</row>
    <row r="199" spans="1:20" ht="15.75">
      <c r="A199" s="48"/>
      <c r="B199" s="48"/>
      <c r="C199" s="48"/>
      <c r="D199" s="48"/>
      <c r="E199" s="48"/>
      <c r="F199" s="48"/>
      <c r="G199" s="48"/>
      <c r="H199" s="48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</row>
    <row r="200" spans="1:20" ht="15.75">
      <c r="A200" s="48"/>
      <c r="B200" s="48"/>
      <c r="C200" s="48"/>
      <c r="D200" s="48"/>
      <c r="E200" s="48"/>
      <c r="F200" s="48"/>
      <c r="G200" s="48"/>
      <c r="H200" s="48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</row>
    <row r="201" spans="1:20" ht="15.75">
      <c r="A201" s="48"/>
      <c r="B201" s="48"/>
      <c r="C201" s="48"/>
      <c r="D201" s="48"/>
      <c r="E201" s="48"/>
      <c r="F201" s="48"/>
      <c r="G201" s="48"/>
      <c r="H201" s="48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</row>
    <row r="202" spans="1:20" ht="15.75">
      <c r="A202" s="48"/>
      <c r="B202" s="48"/>
      <c r="C202" s="48"/>
      <c r="D202" s="48"/>
      <c r="E202" s="48"/>
      <c r="F202" s="48"/>
      <c r="G202" s="48"/>
      <c r="H202" s="48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</row>
    <row r="203" spans="1:20" ht="15.75">
      <c r="A203" s="48"/>
      <c r="B203" s="48"/>
      <c r="C203" s="48"/>
      <c r="D203" s="48"/>
      <c r="E203" s="48"/>
      <c r="F203" s="48"/>
      <c r="G203" s="48"/>
      <c r="H203" s="48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</row>
    <row r="204" spans="1:20" ht="15.75">
      <c r="A204" s="48"/>
      <c r="B204" s="48"/>
      <c r="C204" s="48"/>
      <c r="D204" s="48"/>
      <c r="E204" s="48"/>
      <c r="F204" s="48"/>
      <c r="G204" s="48"/>
      <c r="H204" s="48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</row>
    <row r="205" spans="1:20" ht="15.75">
      <c r="A205" s="48"/>
      <c r="B205" s="48"/>
      <c r="C205" s="48"/>
      <c r="D205" s="48"/>
      <c r="E205" s="48"/>
      <c r="F205" s="48"/>
      <c r="G205" s="48"/>
      <c r="H205" s="48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</row>
    <row r="206" spans="1:20" ht="15.75">
      <c r="A206" s="48"/>
      <c r="B206" s="48"/>
      <c r="C206" s="48"/>
      <c r="D206" s="48"/>
      <c r="E206" s="48"/>
      <c r="F206" s="48"/>
      <c r="G206" s="48"/>
      <c r="H206" s="48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</row>
    <row r="207" spans="1:20" ht="15.75">
      <c r="A207" s="48"/>
      <c r="B207" s="48"/>
      <c r="C207" s="48"/>
      <c r="D207" s="48"/>
      <c r="E207" s="48"/>
      <c r="F207" s="48"/>
      <c r="G207" s="48"/>
      <c r="H207" s="48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</row>
    <row r="208" spans="1:20" ht="15.75">
      <c r="A208" s="48"/>
      <c r="B208" s="48"/>
      <c r="C208" s="48"/>
      <c r="D208" s="48"/>
      <c r="E208" s="48"/>
      <c r="F208" s="48"/>
      <c r="G208" s="48"/>
      <c r="H208" s="48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</row>
    <row r="209" spans="1:20" ht="15.75">
      <c r="A209" s="48"/>
      <c r="B209" s="48"/>
      <c r="C209" s="48"/>
      <c r="D209" s="48"/>
      <c r="E209" s="48"/>
      <c r="F209" s="48"/>
      <c r="G209" s="48"/>
      <c r="H209" s="48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</row>
    <row r="210" spans="1:20" ht="15.75">
      <c r="A210" s="48"/>
      <c r="B210" s="48"/>
      <c r="C210" s="48"/>
      <c r="D210" s="48"/>
      <c r="E210" s="48"/>
      <c r="F210" s="48"/>
      <c r="G210" s="48"/>
      <c r="H210" s="48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</row>
    <row r="211" spans="1:20" ht="15.75">
      <c r="A211" s="48"/>
      <c r="B211" s="48"/>
      <c r="C211" s="48"/>
      <c r="D211" s="48"/>
      <c r="E211" s="48"/>
      <c r="F211" s="48"/>
      <c r="G211" s="48"/>
      <c r="H211" s="48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</row>
    <row r="212" spans="1:20" ht="15.75">
      <c r="A212" s="48"/>
      <c r="B212" s="48"/>
      <c r="C212" s="48"/>
      <c r="D212" s="48"/>
      <c r="E212" s="48"/>
      <c r="F212" s="48"/>
      <c r="G212" s="48"/>
      <c r="H212" s="48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</row>
    <row r="213" spans="1:20" ht="15.75">
      <c r="A213" s="48"/>
      <c r="B213" s="48"/>
      <c r="C213" s="48"/>
      <c r="D213" s="48"/>
      <c r="E213" s="48"/>
      <c r="F213" s="48"/>
      <c r="G213" s="48"/>
      <c r="H213" s="48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</row>
    <row r="214" spans="1:20" ht="15.75">
      <c r="A214" s="48"/>
      <c r="B214" s="48"/>
      <c r="C214" s="48"/>
      <c r="D214" s="48"/>
      <c r="E214" s="48"/>
      <c r="F214" s="48"/>
      <c r="G214" s="48"/>
      <c r="H214" s="48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</row>
    <row r="215" spans="1:20" ht="15.75">
      <c r="A215" s="48"/>
      <c r="B215" s="48"/>
      <c r="C215" s="48"/>
      <c r="D215" s="48"/>
      <c r="E215" s="48"/>
      <c r="F215" s="48"/>
      <c r="G215" s="48"/>
      <c r="H215" s="48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</row>
    <row r="216" spans="1:20" ht="15.75">
      <c r="A216" s="48"/>
      <c r="B216" s="48"/>
      <c r="C216" s="48"/>
      <c r="D216" s="48"/>
      <c r="E216" s="48"/>
      <c r="F216" s="48"/>
      <c r="G216" s="48"/>
      <c r="H216" s="48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</row>
    <row r="217" spans="1:20" ht="15.75">
      <c r="A217" s="48"/>
      <c r="B217" s="48"/>
      <c r="C217" s="48"/>
      <c r="D217" s="48"/>
      <c r="E217" s="48"/>
      <c r="F217" s="48"/>
      <c r="G217" s="48"/>
      <c r="H217" s="48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</row>
    <row r="218" spans="1:20" ht="15.75">
      <c r="A218" s="48"/>
      <c r="B218" s="48"/>
      <c r="C218" s="48"/>
      <c r="D218" s="48"/>
      <c r="E218" s="48"/>
      <c r="F218" s="48"/>
      <c r="G218" s="48"/>
      <c r="H218" s="48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</row>
    <row r="219" spans="1:20" ht="15.75">
      <c r="A219" s="48"/>
      <c r="B219" s="48"/>
      <c r="C219" s="48"/>
      <c r="D219" s="48"/>
      <c r="E219" s="48"/>
      <c r="F219" s="48"/>
      <c r="G219" s="48"/>
      <c r="H219" s="48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</row>
    <row r="220" spans="1:20" ht="15.75">
      <c r="A220" s="48"/>
      <c r="B220" s="48"/>
      <c r="C220" s="48"/>
      <c r="D220" s="48"/>
      <c r="E220" s="48"/>
      <c r="F220" s="48"/>
      <c r="G220" s="48"/>
      <c r="H220" s="48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</row>
    <row r="221" spans="1:20" ht="15.75">
      <c r="A221" s="48"/>
      <c r="B221" s="48"/>
      <c r="C221" s="48"/>
      <c r="D221" s="48"/>
      <c r="E221" s="48"/>
      <c r="F221" s="48"/>
      <c r="G221" s="48"/>
      <c r="H221" s="48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</row>
    <row r="222" spans="1:20" ht="15.75">
      <c r="A222" s="48"/>
      <c r="B222" s="48"/>
      <c r="C222" s="48"/>
      <c r="D222" s="48"/>
      <c r="E222" s="48"/>
      <c r="F222" s="48"/>
      <c r="G222" s="48"/>
      <c r="H222" s="48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</row>
    <row r="223" spans="1:20" ht="15.75">
      <c r="A223" s="48"/>
      <c r="B223" s="48"/>
      <c r="C223" s="48"/>
      <c r="D223" s="48"/>
      <c r="E223" s="48"/>
      <c r="F223" s="48"/>
      <c r="G223" s="48"/>
      <c r="H223" s="48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</row>
    <row r="224" spans="1:20" ht="15.75">
      <c r="A224" s="48"/>
      <c r="B224" s="48"/>
      <c r="C224" s="48"/>
      <c r="D224" s="48"/>
      <c r="E224" s="48"/>
      <c r="F224" s="48"/>
      <c r="G224" s="48"/>
      <c r="H224" s="48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</row>
    <row r="225" spans="1:20" ht="15.75">
      <c r="A225" s="48"/>
      <c r="B225" s="48"/>
      <c r="C225" s="48"/>
      <c r="D225" s="48"/>
      <c r="E225" s="48"/>
      <c r="F225" s="48"/>
      <c r="G225" s="48"/>
      <c r="H225" s="48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</row>
    <row r="226" spans="1:20" ht="15.75">
      <c r="A226" s="48"/>
      <c r="B226" s="48"/>
      <c r="C226" s="48"/>
      <c r="D226" s="48"/>
      <c r="E226" s="48"/>
      <c r="F226" s="48"/>
      <c r="G226" s="48"/>
      <c r="H226" s="48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</row>
    <row r="227" spans="1:20" ht="15.75">
      <c r="A227" s="48"/>
      <c r="B227" s="48"/>
      <c r="C227" s="48"/>
      <c r="D227" s="48"/>
      <c r="E227" s="48"/>
      <c r="F227" s="48"/>
      <c r="G227" s="48"/>
      <c r="H227" s="48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</row>
    <row r="228" spans="1:20" ht="15.75">
      <c r="A228" s="48"/>
      <c r="B228" s="48"/>
      <c r="C228" s="48"/>
      <c r="D228" s="48"/>
      <c r="E228" s="48"/>
      <c r="F228" s="48"/>
      <c r="G228" s="48"/>
      <c r="H228" s="48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</row>
    <row r="229" spans="1:20" ht="15.75">
      <c r="A229" s="48"/>
      <c r="B229" s="48"/>
      <c r="C229" s="48"/>
      <c r="D229" s="48"/>
      <c r="E229" s="48"/>
      <c r="F229" s="48"/>
      <c r="G229" s="48"/>
      <c r="H229" s="48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</row>
    <row r="230" spans="1:20" ht="15.75">
      <c r="A230" s="48"/>
      <c r="B230" s="48"/>
      <c r="C230" s="48"/>
      <c r="D230" s="48"/>
      <c r="E230" s="48"/>
      <c r="F230" s="48"/>
      <c r="G230" s="48"/>
      <c r="H230" s="48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</row>
    <row r="231" spans="1:20" ht="15.75">
      <c r="A231" s="48"/>
      <c r="B231" s="48"/>
      <c r="C231" s="48"/>
      <c r="D231" s="48"/>
      <c r="E231" s="48"/>
      <c r="F231" s="48"/>
      <c r="G231" s="48"/>
      <c r="H231" s="48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</row>
    <row r="232" spans="1:20" ht="15.75">
      <c r="A232" s="48"/>
      <c r="B232" s="48"/>
      <c r="C232" s="48"/>
      <c r="D232" s="48"/>
      <c r="E232" s="48"/>
      <c r="F232" s="48"/>
      <c r="G232" s="48"/>
      <c r="H232" s="48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</row>
    <row r="233" spans="1:20" ht="15.75">
      <c r="A233" s="48"/>
      <c r="B233" s="48"/>
      <c r="C233" s="48"/>
      <c r="D233" s="48"/>
      <c r="E233" s="48"/>
      <c r="F233" s="48"/>
      <c r="G233" s="48"/>
      <c r="H233" s="48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</row>
    <row r="234" spans="1:20" ht="15.75">
      <c r="A234" s="48"/>
      <c r="B234" s="48"/>
      <c r="C234" s="48"/>
      <c r="D234" s="48"/>
      <c r="E234" s="48"/>
      <c r="F234" s="48"/>
      <c r="G234" s="48"/>
      <c r="H234" s="48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</row>
    <row r="235" spans="1:20" ht="15.75">
      <c r="A235" s="48"/>
      <c r="B235" s="48"/>
      <c r="C235" s="48"/>
      <c r="D235" s="48"/>
      <c r="E235" s="48"/>
      <c r="F235" s="48"/>
      <c r="G235" s="48"/>
      <c r="H235" s="48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</row>
    <row r="236" spans="1:20" ht="15.75">
      <c r="A236" s="48"/>
      <c r="B236" s="48"/>
      <c r="C236" s="48"/>
      <c r="D236" s="48"/>
      <c r="E236" s="48"/>
      <c r="F236" s="48"/>
      <c r="G236" s="48"/>
      <c r="H236" s="48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</row>
    <row r="237" spans="1:20" ht="15.75">
      <c r="A237" s="48"/>
      <c r="B237" s="48"/>
      <c r="C237" s="48"/>
      <c r="D237" s="48"/>
      <c r="E237" s="48"/>
      <c r="F237" s="48"/>
      <c r="G237" s="48"/>
      <c r="H237" s="48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</row>
    <row r="238" spans="1:20" ht="15.75">
      <c r="A238" s="48"/>
      <c r="B238" s="48"/>
      <c r="C238" s="48"/>
      <c r="D238" s="48"/>
      <c r="E238" s="48"/>
      <c r="F238" s="48"/>
      <c r="G238" s="48"/>
      <c r="H238" s="48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</row>
    <row r="239" spans="1:20" ht="15.75">
      <c r="A239" s="48"/>
      <c r="B239" s="48"/>
      <c r="C239" s="48"/>
      <c r="D239" s="48"/>
      <c r="E239" s="48"/>
      <c r="F239" s="48"/>
      <c r="G239" s="48"/>
      <c r="H239" s="48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</row>
    <row r="240" spans="1:20" ht="15.75">
      <c r="A240" s="48"/>
      <c r="B240" s="48"/>
      <c r="C240" s="48"/>
      <c r="D240" s="48"/>
      <c r="E240" s="48"/>
      <c r="F240" s="48"/>
      <c r="G240" s="48"/>
      <c r="H240" s="48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</row>
    <row r="241" spans="1:20" ht="15.75">
      <c r="A241" s="48"/>
      <c r="B241" s="48"/>
      <c r="C241" s="48"/>
      <c r="D241" s="48"/>
      <c r="E241" s="48"/>
      <c r="F241" s="48"/>
      <c r="G241" s="48"/>
      <c r="H241" s="48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</row>
    <row r="242" spans="1:20" ht="15.75">
      <c r="A242" s="48"/>
      <c r="B242" s="48"/>
      <c r="C242" s="48"/>
      <c r="D242" s="48"/>
      <c r="E242" s="48"/>
      <c r="F242" s="48"/>
      <c r="G242" s="48"/>
      <c r="H242" s="48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</row>
    <row r="243" spans="1:20" ht="15.75">
      <c r="A243" s="48"/>
      <c r="B243" s="48"/>
      <c r="C243" s="48"/>
      <c r="D243" s="48"/>
      <c r="E243" s="48"/>
      <c r="F243" s="48"/>
      <c r="G243" s="48"/>
      <c r="H243" s="48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</row>
    <row r="244" spans="1:20" ht="15.75">
      <c r="A244" s="48"/>
      <c r="B244" s="48"/>
      <c r="C244" s="48"/>
      <c r="D244" s="48"/>
      <c r="E244" s="48"/>
      <c r="F244" s="48"/>
      <c r="G244" s="48"/>
      <c r="H244" s="48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</row>
    <row r="245" spans="1:20" ht="15.75">
      <c r="A245" s="48"/>
      <c r="B245" s="48"/>
      <c r="C245" s="48"/>
      <c r="D245" s="48"/>
      <c r="E245" s="48"/>
      <c r="F245" s="48"/>
      <c r="G245" s="48"/>
      <c r="H245" s="48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</row>
    <row r="246" spans="1:20" ht="15.75">
      <c r="A246" s="48"/>
      <c r="B246" s="48"/>
      <c r="C246" s="48"/>
      <c r="D246" s="48"/>
      <c r="E246" s="48"/>
      <c r="F246" s="48"/>
      <c r="G246" s="48"/>
      <c r="H246" s="48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</row>
    <row r="247" spans="1:20" ht="15.75">
      <c r="A247" s="48"/>
      <c r="B247" s="48"/>
      <c r="C247" s="48"/>
      <c r="D247" s="48"/>
      <c r="E247" s="48"/>
      <c r="F247" s="48"/>
      <c r="G247" s="48"/>
      <c r="H247" s="48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</row>
    <row r="248" spans="1:20" ht="15.75">
      <c r="A248" s="48"/>
      <c r="B248" s="48"/>
      <c r="C248" s="48"/>
      <c r="D248" s="48"/>
      <c r="E248" s="48"/>
      <c r="F248" s="48"/>
      <c r="G248" s="48"/>
      <c r="H248" s="48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</row>
    <row r="249" spans="1:20" ht="15.75">
      <c r="A249" s="48"/>
      <c r="B249" s="48"/>
      <c r="C249" s="48"/>
      <c r="D249" s="48"/>
      <c r="E249" s="48"/>
      <c r="F249" s="48"/>
      <c r="G249" s="48"/>
      <c r="H249" s="48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</row>
    <row r="250" spans="1:20" ht="15.75">
      <c r="A250" s="48"/>
      <c r="B250" s="48"/>
      <c r="C250" s="48"/>
      <c r="D250" s="48"/>
      <c r="E250" s="48"/>
      <c r="F250" s="48"/>
      <c r="G250" s="48"/>
      <c r="H250" s="48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</row>
    <row r="251" spans="1:20" ht="15.75">
      <c r="A251" s="48"/>
      <c r="B251" s="48"/>
      <c r="C251" s="48"/>
      <c r="D251" s="48"/>
      <c r="E251" s="48"/>
      <c r="F251" s="48"/>
      <c r="G251" s="48"/>
      <c r="H251" s="48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</row>
    <row r="252" spans="1:20" ht="15.75">
      <c r="A252" s="48"/>
      <c r="B252" s="48"/>
      <c r="C252" s="48"/>
      <c r="D252" s="48"/>
      <c r="E252" s="48"/>
      <c r="F252" s="48"/>
      <c r="G252" s="48"/>
      <c r="H252" s="48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</row>
    <row r="253" spans="1:20" ht="15.75">
      <c r="A253" s="48"/>
      <c r="B253" s="48"/>
      <c r="C253" s="48"/>
      <c r="D253" s="48"/>
      <c r="E253" s="48"/>
      <c r="F253" s="48"/>
      <c r="G253" s="48"/>
      <c r="H253" s="48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</row>
    <row r="254" spans="1:20" ht="15.75">
      <c r="A254" s="48"/>
      <c r="B254" s="48"/>
      <c r="C254" s="48"/>
      <c r="D254" s="48"/>
      <c r="E254" s="48"/>
      <c r="F254" s="48"/>
      <c r="G254" s="48"/>
      <c r="H254" s="48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</row>
    <row r="255" spans="1:20" ht="15.75">
      <c r="A255" s="48"/>
      <c r="B255" s="48"/>
      <c r="C255" s="48"/>
      <c r="D255" s="48"/>
      <c r="E255" s="48"/>
      <c r="F255" s="48"/>
      <c r="G255" s="48"/>
      <c r="H255" s="48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</row>
    <row r="256" spans="1:20" ht="15.75">
      <c r="A256" s="48"/>
      <c r="B256" s="48"/>
      <c r="C256" s="48"/>
      <c r="D256" s="48"/>
      <c r="E256" s="48"/>
      <c r="F256" s="48"/>
      <c r="G256" s="48"/>
      <c r="H256" s="48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</row>
    <row r="257" spans="1:20" ht="15.75">
      <c r="A257" s="48"/>
      <c r="B257" s="48"/>
      <c r="C257" s="48"/>
      <c r="D257" s="48"/>
      <c r="E257" s="48"/>
      <c r="F257" s="48"/>
      <c r="G257" s="48"/>
      <c r="H257" s="48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</row>
    <row r="258" spans="1:20" ht="15.75">
      <c r="A258" s="48"/>
      <c r="B258" s="48"/>
      <c r="C258" s="48"/>
      <c r="D258" s="48"/>
      <c r="E258" s="48"/>
      <c r="F258" s="48"/>
      <c r="G258" s="48"/>
      <c r="H258" s="48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</row>
    <row r="259" spans="1:20" ht="15.75">
      <c r="A259" s="48"/>
      <c r="B259" s="48"/>
      <c r="C259" s="48"/>
      <c r="D259" s="48"/>
      <c r="E259" s="48"/>
      <c r="F259" s="48"/>
      <c r="G259" s="48"/>
      <c r="H259" s="48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</row>
    <row r="260" spans="1:20" ht="15.75">
      <c r="A260" s="48"/>
      <c r="B260" s="48"/>
      <c r="C260" s="48"/>
      <c r="D260" s="48"/>
      <c r="E260" s="48"/>
      <c r="F260" s="48"/>
      <c r="G260" s="48"/>
      <c r="H260" s="48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</row>
    <row r="261" spans="1:20" ht="15.75">
      <c r="A261" s="48"/>
      <c r="B261" s="48"/>
      <c r="C261" s="48"/>
      <c r="D261" s="48"/>
      <c r="E261" s="48"/>
      <c r="F261" s="48"/>
      <c r="G261" s="48"/>
      <c r="H261" s="48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</row>
    <row r="262" spans="1:20" ht="15.75">
      <c r="A262" s="48"/>
      <c r="B262" s="48"/>
      <c r="C262" s="48"/>
      <c r="D262" s="48"/>
      <c r="E262" s="48"/>
      <c r="F262" s="48"/>
      <c r="G262" s="48"/>
      <c r="H262" s="48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</row>
    <row r="263" spans="1:20" ht="15.75">
      <c r="A263" s="48"/>
      <c r="B263" s="48"/>
      <c r="C263" s="48"/>
      <c r="D263" s="48"/>
      <c r="E263" s="48"/>
      <c r="F263" s="48"/>
      <c r="G263" s="48"/>
      <c r="H263" s="48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</row>
    <row r="264" spans="1:20" ht="15.75">
      <c r="A264" s="48"/>
      <c r="B264" s="48"/>
      <c r="C264" s="48"/>
      <c r="D264" s="48"/>
      <c r="E264" s="48"/>
      <c r="F264" s="48"/>
      <c r="G264" s="48"/>
      <c r="H264" s="48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</row>
    <row r="265" spans="1:20" ht="15.75">
      <c r="A265" s="48"/>
      <c r="B265" s="48"/>
      <c r="C265" s="48"/>
      <c r="D265" s="48"/>
      <c r="E265" s="48"/>
      <c r="F265" s="48"/>
      <c r="G265" s="48"/>
      <c r="H265" s="48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</row>
    <row r="266" spans="1:20" ht="15.75">
      <c r="A266" s="48"/>
      <c r="B266" s="48"/>
      <c r="C266" s="48"/>
      <c r="D266" s="48"/>
      <c r="E266" s="48"/>
      <c r="F266" s="48"/>
      <c r="G266" s="48"/>
      <c r="H266" s="48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</row>
    <row r="267" spans="1:20" ht="15.75">
      <c r="A267" s="48"/>
      <c r="B267" s="48"/>
      <c r="C267" s="48"/>
      <c r="D267" s="48"/>
      <c r="E267" s="48"/>
      <c r="F267" s="48"/>
      <c r="G267" s="48"/>
      <c r="H267" s="48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</row>
    <row r="268" spans="1:20" ht="15.75">
      <c r="A268" s="48"/>
      <c r="B268" s="48"/>
      <c r="C268" s="48"/>
      <c r="D268" s="48"/>
      <c r="E268" s="48"/>
      <c r="F268" s="48"/>
      <c r="G268" s="48"/>
      <c r="H268" s="48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</row>
    <row r="269" spans="1:20" ht="15.75">
      <c r="A269" s="48"/>
      <c r="B269" s="48"/>
      <c r="C269" s="48"/>
      <c r="D269" s="48"/>
      <c r="E269" s="48"/>
      <c r="F269" s="48"/>
      <c r="G269" s="48"/>
      <c r="H269" s="48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</row>
    <row r="270" spans="1:20" ht="15.75">
      <c r="A270" s="48"/>
      <c r="B270" s="48"/>
      <c r="C270" s="48"/>
      <c r="D270" s="48"/>
      <c r="E270" s="48"/>
      <c r="F270" s="48"/>
      <c r="G270" s="48"/>
      <c r="H270" s="48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</row>
    <row r="271" spans="1:20" ht="15.75">
      <c r="A271" s="48"/>
      <c r="B271" s="48"/>
      <c r="C271" s="48"/>
      <c r="D271" s="48"/>
      <c r="E271" s="48"/>
      <c r="F271" s="48"/>
      <c r="G271" s="48"/>
      <c r="H271" s="48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</row>
    <row r="272" spans="1:20" ht="15.75">
      <c r="A272" s="48"/>
      <c r="B272" s="48"/>
      <c r="C272" s="48"/>
      <c r="D272" s="48"/>
      <c r="E272" s="48"/>
      <c r="F272" s="48"/>
      <c r="G272" s="48"/>
      <c r="H272" s="48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</row>
    <row r="273" spans="1:20" ht="15.75">
      <c r="A273" s="48"/>
      <c r="B273" s="48"/>
      <c r="C273" s="48"/>
      <c r="D273" s="48"/>
      <c r="E273" s="48"/>
      <c r="F273" s="48"/>
      <c r="G273" s="48"/>
      <c r="H273" s="48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</row>
    <row r="274" spans="1:20" ht="15.75">
      <c r="A274" s="48"/>
      <c r="B274" s="48"/>
      <c r="C274" s="48"/>
      <c r="D274" s="48"/>
      <c r="E274" s="48"/>
      <c r="F274" s="48"/>
      <c r="G274" s="48"/>
      <c r="H274" s="48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</row>
    <row r="275" spans="1:20" ht="15.75">
      <c r="A275" s="48"/>
      <c r="B275" s="48"/>
      <c r="C275" s="48"/>
      <c r="D275" s="48"/>
      <c r="E275" s="48"/>
      <c r="F275" s="48"/>
      <c r="G275" s="48"/>
      <c r="H275" s="48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</row>
    <row r="276" spans="1:20" ht="15.75">
      <c r="A276" s="48"/>
      <c r="B276" s="48"/>
      <c r="C276" s="48"/>
      <c r="D276" s="48"/>
      <c r="E276" s="48"/>
      <c r="F276" s="48"/>
      <c r="G276" s="48"/>
      <c r="H276" s="48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</row>
    <row r="277" spans="1:20" ht="15.75">
      <c r="A277" s="48"/>
      <c r="B277" s="48"/>
      <c r="C277" s="48"/>
      <c r="D277" s="48"/>
      <c r="E277" s="48"/>
      <c r="F277" s="48"/>
      <c r="G277" s="48"/>
      <c r="H277" s="48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</row>
    <row r="278" spans="1:20" ht="15.75">
      <c r="A278" s="48"/>
      <c r="B278" s="48"/>
      <c r="C278" s="48"/>
      <c r="D278" s="48"/>
      <c r="E278" s="48"/>
      <c r="F278" s="48"/>
      <c r="G278" s="48"/>
      <c r="H278" s="48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</row>
    <row r="279" spans="1:20" ht="15.75">
      <c r="A279" s="48"/>
      <c r="B279" s="48"/>
      <c r="C279" s="48"/>
      <c r="D279" s="48"/>
      <c r="E279" s="48"/>
      <c r="F279" s="48"/>
      <c r="G279" s="48"/>
      <c r="H279" s="48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</row>
    <row r="280" spans="1:20" ht="15.75">
      <c r="A280" s="48"/>
      <c r="B280" s="48"/>
      <c r="C280" s="48"/>
      <c r="D280" s="48"/>
      <c r="E280" s="48"/>
      <c r="F280" s="48"/>
      <c r="G280" s="48"/>
      <c r="H280" s="48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</row>
    <row r="281" spans="1:20" ht="15.75">
      <c r="A281" s="48"/>
      <c r="B281" s="48"/>
      <c r="C281" s="48"/>
      <c r="D281" s="48"/>
      <c r="E281" s="48"/>
      <c r="F281" s="48"/>
      <c r="G281" s="48"/>
      <c r="H281" s="48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</row>
    <row r="282" spans="1:20" ht="15.75">
      <c r="A282" s="48"/>
      <c r="B282" s="48"/>
      <c r="C282" s="48"/>
      <c r="D282" s="48"/>
      <c r="E282" s="48"/>
      <c r="F282" s="48"/>
      <c r="G282" s="48"/>
      <c r="H282" s="48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</row>
    <row r="283" spans="1:20" ht="15.75">
      <c r="A283" s="48"/>
      <c r="B283" s="48"/>
      <c r="C283" s="48"/>
      <c r="D283" s="48"/>
      <c r="E283" s="48"/>
      <c r="F283" s="48"/>
      <c r="G283" s="48"/>
      <c r="H283" s="48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</row>
    <row r="284" spans="1:20" ht="15.75">
      <c r="A284" s="48"/>
      <c r="B284" s="48"/>
      <c r="C284" s="48"/>
      <c r="D284" s="48"/>
      <c r="E284" s="48"/>
      <c r="F284" s="48"/>
      <c r="G284" s="48"/>
      <c r="H284" s="48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</row>
    <row r="285" spans="1:20" ht="15.75">
      <c r="A285" s="48"/>
      <c r="B285" s="48"/>
      <c r="C285" s="48"/>
      <c r="D285" s="48"/>
      <c r="E285" s="48"/>
      <c r="F285" s="48"/>
      <c r="G285" s="48"/>
      <c r="H285" s="48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</row>
    <row r="286" spans="1:20" ht="15.75">
      <c r="A286" s="48"/>
      <c r="B286" s="48"/>
      <c r="C286" s="48"/>
      <c r="D286" s="48"/>
      <c r="E286" s="48"/>
      <c r="F286" s="48"/>
      <c r="G286" s="48"/>
      <c r="H286" s="48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</row>
    <row r="287" spans="1:20" ht="15.75">
      <c r="A287" s="48"/>
      <c r="B287" s="48"/>
      <c r="C287" s="48"/>
      <c r="D287" s="48"/>
      <c r="E287" s="48"/>
      <c r="F287" s="48"/>
      <c r="G287" s="48"/>
      <c r="H287" s="48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</row>
    <row r="288" spans="1:20" ht="15.75">
      <c r="A288" s="48"/>
      <c r="B288" s="48"/>
      <c r="C288" s="48"/>
      <c r="D288" s="48"/>
      <c r="E288" s="48"/>
      <c r="F288" s="48"/>
      <c r="G288" s="48"/>
      <c r="H288" s="48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</row>
    <row r="289" spans="1:20" ht="15.75">
      <c r="A289" s="48"/>
      <c r="B289" s="48"/>
      <c r="C289" s="48"/>
      <c r="D289" s="48"/>
      <c r="E289" s="48"/>
      <c r="F289" s="48"/>
      <c r="G289" s="48"/>
      <c r="H289" s="48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</row>
    <row r="290" spans="1:20" ht="15.75">
      <c r="A290" s="48"/>
      <c r="B290" s="48"/>
      <c r="C290" s="48"/>
      <c r="D290" s="48"/>
      <c r="E290" s="48"/>
      <c r="F290" s="48"/>
      <c r="G290" s="48"/>
      <c r="H290" s="48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</row>
    <row r="291" spans="1:20" ht="15.75">
      <c r="A291" s="48"/>
      <c r="B291" s="48"/>
      <c r="C291" s="48"/>
      <c r="D291" s="48"/>
      <c r="E291" s="48"/>
      <c r="F291" s="48"/>
      <c r="G291" s="48"/>
      <c r="H291" s="48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</row>
    <row r="292" spans="1:20" ht="15.75">
      <c r="A292" s="48"/>
      <c r="B292" s="48"/>
      <c r="C292" s="48"/>
      <c r="D292" s="48"/>
      <c r="E292" s="48"/>
      <c r="F292" s="48"/>
      <c r="G292" s="48"/>
      <c r="H292" s="48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</row>
    <row r="293" spans="1:20" ht="15.75">
      <c r="A293" s="48"/>
      <c r="B293" s="48"/>
      <c r="C293" s="48"/>
      <c r="D293" s="48"/>
      <c r="E293" s="48"/>
      <c r="F293" s="48"/>
      <c r="G293" s="48"/>
      <c r="H293" s="48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</row>
    <row r="294" spans="1:20" ht="15.75">
      <c r="A294" s="48"/>
      <c r="B294" s="48"/>
      <c r="C294" s="48"/>
      <c r="D294" s="48"/>
      <c r="E294" s="48"/>
      <c r="F294" s="48"/>
      <c r="G294" s="48"/>
      <c r="H294" s="48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</row>
    <row r="295" spans="1:20" ht="15.75">
      <c r="A295" s="48"/>
      <c r="B295" s="48"/>
      <c r="C295" s="48"/>
      <c r="D295" s="48"/>
      <c r="E295" s="48"/>
      <c r="F295" s="48"/>
      <c r="G295" s="48"/>
      <c r="H295" s="48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</row>
    <row r="296" spans="1:20" ht="15.75">
      <c r="A296" s="48"/>
      <c r="B296" s="48"/>
      <c r="C296" s="48"/>
      <c r="D296" s="48"/>
      <c r="E296" s="48"/>
      <c r="F296" s="48"/>
      <c r="G296" s="48"/>
      <c r="H296" s="48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</row>
    <row r="297" spans="1:20" ht="15.75">
      <c r="A297" s="48"/>
      <c r="B297" s="48"/>
      <c r="C297" s="48"/>
      <c r="D297" s="48"/>
      <c r="E297" s="48"/>
      <c r="F297" s="48"/>
      <c r="G297" s="48"/>
      <c r="H297" s="48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</row>
    <row r="298" spans="1:20" ht="15.75">
      <c r="A298" s="48"/>
      <c r="B298" s="48"/>
      <c r="C298" s="48"/>
      <c r="D298" s="48"/>
      <c r="E298" s="48"/>
      <c r="F298" s="48"/>
      <c r="G298" s="48"/>
      <c r="H298" s="48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</row>
    <row r="299" spans="1:20" ht="15.75">
      <c r="A299" s="48"/>
      <c r="B299" s="48"/>
      <c r="C299" s="48"/>
      <c r="D299" s="48"/>
      <c r="E299" s="48"/>
      <c r="F299" s="48"/>
      <c r="G299" s="48"/>
      <c r="H299" s="48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</row>
    <row r="300" spans="1:20" ht="15.75">
      <c r="A300" s="48"/>
      <c r="B300" s="48"/>
      <c r="C300" s="48"/>
      <c r="D300" s="48"/>
      <c r="E300" s="48"/>
      <c r="F300" s="48"/>
      <c r="G300" s="48"/>
      <c r="H300" s="48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</row>
    <row r="301" spans="1:20" ht="15.75">
      <c r="A301" s="48"/>
      <c r="B301" s="48"/>
      <c r="C301" s="48"/>
      <c r="D301" s="48"/>
      <c r="E301" s="48"/>
      <c r="F301" s="48"/>
      <c r="G301" s="48"/>
      <c r="H301" s="48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</row>
    <row r="302" spans="1:20" ht="15.75">
      <c r="A302" s="48"/>
      <c r="B302" s="48"/>
      <c r="C302" s="48"/>
      <c r="D302" s="48"/>
      <c r="E302" s="48"/>
      <c r="F302" s="48"/>
      <c r="G302" s="48"/>
      <c r="H302" s="48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</row>
    <row r="303" spans="1:20" ht="15.75">
      <c r="A303" s="48"/>
      <c r="B303" s="48"/>
      <c r="C303" s="48"/>
      <c r="D303" s="48"/>
      <c r="E303" s="48"/>
      <c r="F303" s="48"/>
      <c r="G303" s="48"/>
      <c r="H303" s="48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</row>
    <row r="304" spans="1:20" ht="15.75">
      <c r="A304" s="48"/>
      <c r="B304" s="48"/>
      <c r="C304" s="48"/>
      <c r="D304" s="48"/>
      <c r="E304" s="48"/>
      <c r="F304" s="48"/>
      <c r="G304" s="48"/>
      <c r="H304" s="48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</row>
    <row r="305" spans="1:20" ht="15.75">
      <c r="A305" s="48"/>
      <c r="B305" s="48"/>
      <c r="C305" s="48"/>
      <c r="D305" s="48"/>
      <c r="E305" s="48"/>
      <c r="F305" s="48"/>
      <c r="G305" s="48"/>
      <c r="H305" s="48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</row>
    <row r="306" spans="1:20" ht="15.75">
      <c r="A306" s="48"/>
      <c r="B306" s="48"/>
      <c r="C306" s="48"/>
      <c r="D306" s="48"/>
      <c r="E306" s="48"/>
      <c r="F306" s="48"/>
      <c r="G306" s="48"/>
      <c r="H306" s="48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</row>
    <row r="307" spans="1:20" ht="15.75">
      <c r="A307" s="48"/>
      <c r="B307" s="48"/>
      <c r="C307" s="48"/>
      <c r="D307" s="48"/>
      <c r="E307" s="48"/>
      <c r="F307" s="48"/>
      <c r="G307" s="48"/>
      <c r="H307" s="48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</row>
    <row r="308" spans="1:20" ht="15.75">
      <c r="A308" s="48"/>
      <c r="B308" s="48"/>
      <c r="C308" s="48"/>
      <c r="D308" s="48"/>
      <c r="E308" s="48"/>
      <c r="F308" s="48"/>
      <c r="G308" s="48"/>
      <c r="H308" s="48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</row>
    <row r="309" spans="1:20" ht="15.75">
      <c r="A309" s="48"/>
      <c r="B309" s="48"/>
      <c r="C309" s="48"/>
      <c r="D309" s="48"/>
      <c r="E309" s="48"/>
      <c r="F309" s="48"/>
      <c r="G309" s="48"/>
      <c r="H309" s="48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</row>
    <row r="310" spans="1:20" ht="15.75">
      <c r="A310" s="48"/>
      <c r="B310" s="48"/>
      <c r="C310" s="48"/>
      <c r="D310" s="48"/>
      <c r="E310" s="48"/>
      <c r="F310" s="48"/>
      <c r="G310" s="48"/>
      <c r="H310" s="48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</row>
    <row r="311" spans="1:20" ht="15.75">
      <c r="A311" s="48"/>
      <c r="B311" s="48"/>
      <c r="C311" s="48"/>
      <c r="D311" s="48"/>
      <c r="E311" s="48"/>
      <c r="F311" s="48"/>
      <c r="G311" s="48"/>
      <c r="H311" s="48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</row>
    <row r="312" spans="1:20" ht="15.75">
      <c r="A312" s="48"/>
      <c r="B312" s="48"/>
      <c r="C312" s="48"/>
      <c r="D312" s="48"/>
      <c r="E312" s="48"/>
      <c r="F312" s="48"/>
      <c r="G312" s="48"/>
      <c r="H312" s="48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</row>
    <row r="313" spans="1:20" ht="15.75">
      <c r="A313" s="48"/>
      <c r="B313" s="48"/>
      <c r="C313" s="48"/>
      <c r="D313" s="48"/>
      <c r="E313" s="48"/>
      <c r="F313" s="48"/>
      <c r="G313" s="48"/>
      <c r="H313" s="48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</row>
    <row r="314" spans="1:20" ht="15.75">
      <c r="A314" s="48"/>
      <c r="B314" s="48"/>
      <c r="C314" s="48"/>
      <c r="D314" s="48"/>
      <c r="E314" s="48"/>
      <c r="F314" s="48"/>
      <c r="G314" s="48"/>
      <c r="H314" s="48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</row>
    <row r="315" spans="1:20" ht="15.75">
      <c r="A315" s="48"/>
      <c r="B315" s="48"/>
      <c r="C315" s="48"/>
      <c r="D315" s="48"/>
      <c r="E315" s="48"/>
      <c r="F315" s="48"/>
      <c r="G315" s="48"/>
      <c r="H315" s="48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</row>
    <row r="316" spans="1:20" ht="15.75">
      <c r="A316" s="48"/>
      <c r="B316" s="48"/>
      <c r="C316" s="48"/>
      <c r="D316" s="48"/>
      <c r="E316" s="48"/>
      <c r="F316" s="48"/>
      <c r="G316" s="48"/>
      <c r="H316" s="48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</row>
    <row r="317" spans="1:20" ht="15.75">
      <c r="A317" s="48"/>
      <c r="B317" s="48"/>
      <c r="C317" s="48"/>
      <c r="D317" s="48"/>
      <c r="E317" s="48"/>
      <c r="F317" s="48"/>
      <c r="G317" s="48"/>
      <c r="H317" s="48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</row>
    <row r="318" spans="1:20" ht="15.75">
      <c r="A318" s="48"/>
      <c r="B318" s="48"/>
      <c r="C318" s="48"/>
      <c r="D318" s="48"/>
      <c r="E318" s="48"/>
      <c r="F318" s="48"/>
      <c r="G318" s="48"/>
      <c r="H318" s="48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</row>
    <row r="319" spans="1:20" ht="15.75">
      <c r="A319" s="48"/>
      <c r="B319" s="48"/>
      <c r="C319" s="48"/>
      <c r="D319" s="48"/>
      <c r="E319" s="48"/>
      <c r="F319" s="48"/>
      <c r="G319" s="48"/>
      <c r="H319" s="48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</row>
    <row r="320" spans="1:20" ht="15.75">
      <c r="A320" s="48"/>
      <c r="B320" s="48"/>
      <c r="C320" s="48"/>
      <c r="D320" s="48"/>
      <c r="E320" s="48"/>
      <c r="F320" s="48"/>
      <c r="G320" s="48"/>
      <c r="H320" s="48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</row>
    <row r="321" spans="1:20" ht="15.75">
      <c r="A321" s="48"/>
      <c r="B321" s="48"/>
      <c r="C321" s="48"/>
      <c r="D321" s="48"/>
      <c r="E321" s="48"/>
      <c r="F321" s="48"/>
      <c r="G321" s="48"/>
      <c r="H321" s="48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</row>
    <row r="322" spans="1:20" ht="15.75">
      <c r="A322" s="48"/>
      <c r="B322" s="48"/>
      <c r="C322" s="48"/>
      <c r="D322" s="48"/>
      <c r="E322" s="48"/>
      <c r="F322" s="48"/>
      <c r="G322" s="48"/>
      <c r="H322" s="48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</row>
    <row r="323" spans="1:20" ht="15.75">
      <c r="A323" s="48"/>
      <c r="B323" s="48"/>
      <c r="C323" s="48"/>
      <c r="D323" s="48"/>
      <c r="E323" s="48"/>
      <c r="F323" s="48"/>
      <c r="G323" s="48"/>
      <c r="H323" s="48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</row>
    <row r="324" spans="1:20" ht="15.75">
      <c r="A324" s="48"/>
      <c r="B324" s="48"/>
      <c r="C324" s="48"/>
      <c r="D324" s="48"/>
      <c r="E324" s="48"/>
      <c r="F324" s="48"/>
      <c r="G324" s="48"/>
      <c r="H324" s="48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</row>
    <row r="325" spans="1:20" ht="15.75">
      <c r="A325" s="48"/>
      <c r="B325" s="48"/>
      <c r="C325" s="48"/>
      <c r="D325" s="48"/>
      <c r="E325" s="48"/>
      <c r="F325" s="48"/>
      <c r="G325" s="48"/>
      <c r="H325" s="48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</row>
    <row r="326" spans="1:20" ht="15.75">
      <c r="A326" s="48"/>
      <c r="B326" s="48"/>
      <c r="C326" s="48"/>
      <c r="D326" s="48"/>
      <c r="E326" s="48"/>
      <c r="F326" s="48"/>
      <c r="G326" s="48"/>
      <c r="H326" s="48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</row>
    <row r="327" spans="1:20" ht="15.75">
      <c r="A327" s="48"/>
      <c r="B327" s="48"/>
      <c r="C327" s="48"/>
      <c r="D327" s="48"/>
      <c r="E327" s="48"/>
      <c r="F327" s="48"/>
      <c r="G327" s="48"/>
      <c r="H327" s="48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</row>
    <row r="328" spans="1:20" ht="15.75">
      <c r="A328" s="48"/>
      <c r="B328" s="48"/>
      <c r="C328" s="48"/>
      <c r="D328" s="48"/>
      <c r="E328" s="48"/>
      <c r="F328" s="48"/>
      <c r="G328" s="48"/>
      <c r="H328" s="48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</row>
    <row r="329" spans="1:20" ht="15.75">
      <c r="A329" s="48"/>
      <c r="B329" s="48"/>
      <c r="C329" s="48"/>
      <c r="D329" s="48"/>
      <c r="E329" s="48"/>
      <c r="F329" s="48"/>
      <c r="G329" s="48"/>
      <c r="H329" s="48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</row>
    <row r="330" spans="1:20" ht="15.75">
      <c r="A330" s="48"/>
      <c r="B330" s="48"/>
      <c r="C330" s="48"/>
      <c r="D330" s="48"/>
      <c r="E330" s="48"/>
      <c r="F330" s="48"/>
      <c r="G330" s="48"/>
      <c r="H330" s="48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</row>
    <row r="331" spans="1:20" ht="15.75">
      <c r="A331" s="48"/>
      <c r="B331" s="48"/>
      <c r="C331" s="48"/>
      <c r="D331" s="48"/>
      <c r="E331" s="48"/>
      <c r="F331" s="48"/>
      <c r="G331" s="48"/>
      <c r="H331" s="48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</row>
    <row r="332" spans="1:20" ht="15.75">
      <c r="A332" s="48"/>
      <c r="B332" s="48"/>
      <c r="C332" s="48"/>
      <c r="D332" s="48"/>
      <c r="E332" s="48"/>
      <c r="F332" s="48"/>
      <c r="G332" s="48"/>
      <c r="H332" s="48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</row>
    <row r="333" spans="1:20" ht="15.75">
      <c r="A333" s="48"/>
      <c r="B333" s="48"/>
      <c r="C333" s="48"/>
      <c r="D333" s="48"/>
      <c r="E333" s="48"/>
      <c r="F333" s="48"/>
      <c r="G333" s="48"/>
      <c r="H333" s="48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</row>
    <row r="334" spans="1:20" ht="15.75">
      <c r="A334" s="48"/>
      <c r="B334" s="48"/>
      <c r="C334" s="48"/>
      <c r="D334" s="48"/>
      <c r="E334" s="48"/>
      <c r="F334" s="48"/>
      <c r="G334" s="48"/>
      <c r="H334" s="48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</row>
    <row r="335" spans="1:20" ht="15.75">
      <c r="A335" s="48"/>
      <c r="B335" s="48"/>
      <c r="C335" s="48"/>
      <c r="D335" s="48"/>
      <c r="E335" s="48"/>
      <c r="F335" s="48"/>
      <c r="G335" s="48"/>
      <c r="H335" s="48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</row>
    <row r="336" spans="1:20" ht="15.75">
      <c r="A336" s="48"/>
      <c r="B336" s="48"/>
      <c r="C336" s="48"/>
      <c r="D336" s="48"/>
      <c r="E336" s="48"/>
      <c r="F336" s="48"/>
      <c r="G336" s="48"/>
      <c r="H336" s="48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</row>
    <row r="337" spans="1:20" ht="15.75">
      <c r="A337" s="48"/>
      <c r="B337" s="48"/>
      <c r="C337" s="48"/>
      <c r="D337" s="48"/>
      <c r="E337" s="48"/>
      <c r="F337" s="48"/>
      <c r="G337" s="48"/>
      <c r="H337" s="48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</row>
    <row r="338" spans="1:20" ht="15.75">
      <c r="A338" s="48"/>
      <c r="B338" s="48"/>
      <c r="C338" s="48"/>
      <c r="D338" s="48"/>
      <c r="E338" s="48"/>
      <c r="F338" s="48"/>
      <c r="G338" s="48"/>
      <c r="H338" s="48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</row>
    <row r="339" spans="1:20" ht="15.75">
      <c r="A339" s="48"/>
      <c r="B339" s="48"/>
      <c r="C339" s="48"/>
      <c r="D339" s="48"/>
      <c r="E339" s="48"/>
      <c r="F339" s="48"/>
      <c r="G339" s="48"/>
      <c r="H339" s="48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</row>
    <row r="340" spans="1:20" ht="15.75">
      <c r="A340" s="48"/>
      <c r="B340" s="48"/>
      <c r="C340" s="48"/>
      <c r="D340" s="48"/>
      <c r="E340" s="48"/>
      <c r="F340" s="48"/>
      <c r="G340" s="48"/>
      <c r="H340" s="48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</row>
    <row r="341" spans="1:20" ht="15.75">
      <c r="A341" s="48"/>
      <c r="B341" s="48"/>
      <c r="C341" s="48"/>
      <c r="D341" s="48"/>
      <c r="E341" s="48"/>
      <c r="F341" s="48"/>
      <c r="G341" s="48"/>
      <c r="H341" s="48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</row>
    <row r="342" spans="1:20" ht="15.75">
      <c r="A342" s="48"/>
      <c r="B342" s="48"/>
      <c r="C342" s="48"/>
      <c r="D342" s="48"/>
      <c r="E342" s="48"/>
      <c r="F342" s="48"/>
      <c r="G342" s="48"/>
      <c r="H342" s="48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</row>
    <row r="343" spans="1:20" ht="15.75">
      <c r="A343" s="48"/>
      <c r="B343" s="48"/>
      <c r="C343" s="48"/>
      <c r="D343" s="48"/>
      <c r="E343" s="48"/>
      <c r="F343" s="48"/>
      <c r="G343" s="48"/>
      <c r="H343" s="48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</row>
    <row r="344" spans="1:20" ht="15.75">
      <c r="A344" s="48"/>
      <c r="B344" s="48"/>
      <c r="C344" s="48"/>
      <c r="D344" s="48"/>
      <c r="E344" s="48"/>
      <c r="F344" s="48"/>
      <c r="G344" s="48"/>
      <c r="H344" s="48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</row>
    <row r="345" spans="1:20" ht="15.75">
      <c r="A345" s="48"/>
      <c r="B345" s="48"/>
      <c r="C345" s="48"/>
      <c r="D345" s="48"/>
      <c r="E345" s="48"/>
      <c r="F345" s="48"/>
      <c r="G345" s="48"/>
      <c r="H345" s="48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</row>
    <row r="346" spans="1:20" ht="15.75">
      <c r="A346" s="48"/>
      <c r="B346" s="48"/>
      <c r="C346" s="48"/>
      <c r="D346" s="48"/>
      <c r="E346" s="48"/>
      <c r="F346" s="48"/>
      <c r="G346" s="48"/>
      <c r="H346" s="48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</row>
    <row r="347" spans="1:20" ht="15.75">
      <c r="A347" s="48"/>
      <c r="B347" s="48"/>
      <c r="C347" s="48"/>
      <c r="D347" s="48"/>
      <c r="E347" s="48"/>
      <c r="F347" s="48"/>
      <c r="G347" s="48"/>
      <c r="H347" s="48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</row>
    <row r="348" spans="1:20" ht="15.75">
      <c r="A348" s="48"/>
      <c r="B348" s="48"/>
      <c r="C348" s="48"/>
      <c r="D348" s="48"/>
      <c r="E348" s="48"/>
      <c r="F348" s="48"/>
      <c r="G348" s="48"/>
      <c r="H348" s="48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</row>
    <row r="349" spans="1:20" ht="15.75">
      <c r="A349" s="48"/>
      <c r="B349" s="48"/>
      <c r="C349" s="48"/>
      <c r="D349" s="48"/>
      <c r="E349" s="48"/>
      <c r="F349" s="48"/>
      <c r="G349" s="48"/>
      <c r="H349" s="48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</row>
    <row r="350" spans="1:20" ht="15.75">
      <c r="A350" s="48"/>
      <c r="B350" s="48"/>
      <c r="C350" s="48"/>
      <c r="D350" s="48"/>
      <c r="E350" s="48"/>
      <c r="F350" s="48"/>
      <c r="G350" s="48"/>
      <c r="H350" s="48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</row>
    <row r="351" spans="1:20" ht="15.75">
      <c r="A351" s="48"/>
      <c r="B351" s="48"/>
      <c r="C351" s="48"/>
      <c r="D351" s="48"/>
      <c r="E351" s="48"/>
      <c r="F351" s="48"/>
      <c r="G351" s="48"/>
      <c r="H351" s="48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</row>
    <row r="352" spans="1:20" ht="15.75">
      <c r="A352" s="48"/>
      <c r="B352" s="48"/>
      <c r="C352" s="48"/>
      <c r="D352" s="48"/>
      <c r="E352" s="48"/>
      <c r="F352" s="48"/>
      <c r="G352" s="48"/>
      <c r="H352" s="48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</row>
    <row r="353" spans="1:20" ht="15.75">
      <c r="A353" s="48"/>
      <c r="B353" s="48"/>
      <c r="C353" s="48"/>
      <c r="D353" s="48"/>
      <c r="E353" s="48"/>
      <c r="F353" s="48"/>
      <c r="G353" s="48"/>
      <c r="H353" s="48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</row>
    <row r="354" spans="1:20" ht="15.75">
      <c r="A354" s="48"/>
      <c r="B354" s="48"/>
      <c r="C354" s="48"/>
      <c r="D354" s="48"/>
      <c r="E354" s="48"/>
      <c r="F354" s="48"/>
      <c r="G354" s="48"/>
      <c r="H354" s="48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</row>
    <row r="355" spans="1:20" ht="15.75">
      <c r="A355" s="48"/>
      <c r="B355" s="48"/>
      <c r="C355" s="48"/>
      <c r="D355" s="48"/>
      <c r="E355" s="48"/>
      <c r="F355" s="48"/>
      <c r="G355" s="48"/>
      <c r="H355" s="48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</row>
    <row r="356" spans="1:20" ht="15.75">
      <c r="A356" s="48"/>
      <c r="B356" s="48"/>
      <c r="C356" s="48"/>
      <c r="D356" s="48"/>
      <c r="E356" s="48"/>
      <c r="F356" s="48"/>
      <c r="G356" s="48"/>
      <c r="H356" s="48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</row>
    <row r="357" spans="1:20" ht="15.75">
      <c r="A357" s="48"/>
      <c r="B357" s="48"/>
      <c r="C357" s="48"/>
      <c r="D357" s="48"/>
      <c r="E357" s="48"/>
      <c r="F357" s="48"/>
      <c r="G357" s="48"/>
      <c r="H357" s="48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</row>
    <row r="358" spans="1:20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</row>
    <row r="359" spans="1:20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</row>
    <row r="360" spans="1:20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</row>
    <row r="361" spans="1:20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</row>
    <row r="362" spans="1:20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</row>
    <row r="363" spans="1:20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</row>
    <row r="364" spans="1:20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</row>
    <row r="365" spans="1:20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</row>
    <row r="366" spans="1:20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</row>
    <row r="367" spans="1:20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</row>
    <row r="368" spans="1:20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</row>
    <row r="369" spans="1:20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</row>
    <row r="370" spans="1:20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</row>
  </sheetData>
  <mergeCells count="1">
    <mergeCell ref="D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R51"/>
  <sheetViews>
    <sheetView topLeftCell="A10" workbookViewId="0">
      <selection activeCell="N50" sqref="M50:N50"/>
    </sheetView>
  </sheetViews>
  <sheetFormatPr defaultColWidth="8.88671875" defaultRowHeight="12.75"/>
  <cols>
    <col min="1" max="1" width="7" style="1" customWidth="1"/>
    <col min="2" max="2" width="8.88671875" style="1"/>
    <col min="3" max="3" width="24.77734375" style="1" customWidth="1"/>
    <col min="4" max="4" width="29.109375" style="1" customWidth="1"/>
    <col min="5" max="5" width="6.33203125" style="1" customWidth="1"/>
    <col min="6" max="6" width="12.21875" style="1" customWidth="1"/>
    <col min="7" max="7" width="6.5546875" style="1" customWidth="1"/>
    <col min="8" max="8" width="8.88671875" style="1"/>
    <col min="9" max="9" width="13.109375" style="1" customWidth="1"/>
    <col min="10" max="10" width="11.88671875" style="1" customWidth="1"/>
    <col min="11" max="14" width="9.33203125" style="1" customWidth="1"/>
    <col min="15" max="15" width="10.77734375" style="1" customWidth="1"/>
    <col min="16" max="16" width="10.21875" style="1" customWidth="1"/>
    <col min="17" max="17" width="10.77734375" style="1" customWidth="1"/>
    <col min="18" max="16384" width="8.88671875" style="1"/>
  </cols>
  <sheetData>
    <row r="1" spans="1:17">
      <c r="A1" s="1" t="s">
        <v>53</v>
      </c>
    </row>
    <row r="2" spans="1:17">
      <c r="A2" s="1">
        <v>2019</v>
      </c>
    </row>
    <row r="3" spans="1:17">
      <c r="A3" s="7" t="s">
        <v>84</v>
      </c>
    </row>
    <row r="5" spans="1:17" ht="15.75" customHeight="1">
      <c r="B5" s="2"/>
      <c r="C5" s="2"/>
      <c r="D5" s="2"/>
      <c r="E5" s="2"/>
      <c r="F5" s="2"/>
      <c r="G5" s="108" t="s">
        <v>80</v>
      </c>
      <c r="H5" s="64" t="s">
        <v>38</v>
      </c>
      <c r="I5" s="2"/>
      <c r="J5" s="2"/>
      <c r="K5" s="105"/>
      <c r="L5" s="105"/>
      <c r="M5" s="106" t="s">
        <v>6</v>
      </c>
      <c r="N5" s="107"/>
      <c r="O5" s="2"/>
      <c r="P5" s="106" t="s">
        <v>4</v>
      </c>
      <c r="Q5" s="107"/>
    </row>
    <row r="6" spans="1:17" ht="15">
      <c r="B6" s="65"/>
      <c r="C6" s="66" t="s">
        <v>40</v>
      </c>
      <c r="D6" s="67" t="s">
        <v>57</v>
      </c>
      <c r="E6" s="68" t="s">
        <v>79</v>
      </c>
      <c r="F6" s="68" t="s">
        <v>3</v>
      </c>
      <c r="G6" s="109"/>
      <c r="H6" s="66" t="s">
        <v>82</v>
      </c>
      <c r="I6" s="66" t="s">
        <v>90</v>
      </c>
      <c r="J6" s="66" t="s">
        <v>83</v>
      </c>
      <c r="K6" s="66" t="s">
        <v>36</v>
      </c>
      <c r="L6" s="66" t="s">
        <v>37</v>
      </c>
      <c r="M6" s="66" t="s">
        <v>36</v>
      </c>
      <c r="N6" s="66" t="s">
        <v>37</v>
      </c>
      <c r="O6" s="66" t="s">
        <v>4</v>
      </c>
      <c r="P6" s="66" t="s">
        <v>36</v>
      </c>
      <c r="Q6" s="69" t="s">
        <v>37</v>
      </c>
    </row>
    <row r="7" spans="1:17" ht="15">
      <c r="B7" s="70"/>
      <c r="C7" s="67" t="s">
        <v>41</v>
      </c>
      <c r="D7" s="67" t="s">
        <v>41</v>
      </c>
      <c r="E7" s="67" t="s">
        <v>77</v>
      </c>
      <c r="F7" s="71" t="s">
        <v>78</v>
      </c>
      <c r="G7" s="67" t="s">
        <v>77</v>
      </c>
      <c r="H7" s="67" t="s">
        <v>81</v>
      </c>
      <c r="I7" s="67" t="s">
        <v>2</v>
      </c>
      <c r="J7" s="67" t="s">
        <v>6</v>
      </c>
      <c r="K7" s="67" t="s">
        <v>81</v>
      </c>
      <c r="L7" s="67" t="s">
        <v>81</v>
      </c>
      <c r="M7" s="67"/>
      <c r="N7" s="67"/>
      <c r="O7" s="67"/>
      <c r="P7" s="67"/>
      <c r="Q7" s="72"/>
    </row>
    <row r="8" spans="1:17" ht="15">
      <c r="B8" s="8" t="s">
        <v>54</v>
      </c>
      <c r="C8" s="8" t="s">
        <v>42</v>
      </c>
      <c r="D8" s="8" t="s">
        <v>58</v>
      </c>
      <c r="E8" s="15">
        <v>2019</v>
      </c>
      <c r="F8" s="16"/>
      <c r="G8" s="8">
        <v>5</v>
      </c>
      <c r="H8" s="17">
        <v>1</v>
      </c>
      <c r="I8" s="16">
        <f>F8*H8</f>
        <v>0</v>
      </c>
      <c r="J8" s="16">
        <f t="shared" ref="J8:J16" si="0">I8/G8</f>
        <v>0</v>
      </c>
      <c r="K8" s="18">
        <v>1</v>
      </c>
      <c r="L8" s="19">
        <v>0</v>
      </c>
      <c r="M8" s="11">
        <f>J8*K8</f>
        <v>0</v>
      </c>
      <c r="N8" s="11">
        <f>J8*L8</f>
        <v>0</v>
      </c>
      <c r="O8" s="46">
        <f>I8-M8</f>
        <v>0</v>
      </c>
      <c r="P8" s="11">
        <f>K8*O8</f>
        <v>0</v>
      </c>
      <c r="Q8" s="20">
        <f>O8*L8</f>
        <v>0</v>
      </c>
    </row>
    <row r="9" spans="1:17" ht="15">
      <c r="B9" s="8" t="s">
        <v>54</v>
      </c>
      <c r="C9" s="8" t="s">
        <v>43</v>
      </c>
      <c r="D9" s="8" t="s">
        <v>59</v>
      </c>
      <c r="E9" s="15">
        <v>2019</v>
      </c>
      <c r="F9" s="16"/>
      <c r="G9" s="8">
        <v>5</v>
      </c>
      <c r="H9" s="17">
        <v>1</v>
      </c>
      <c r="I9" s="16">
        <f t="shared" ref="I9:I29" si="1">F9*H9</f>
        <v>0</v>
      </c>
      <c r="J9" s="16">
        <f t="shared" si="0"/>
        <v>0</v>
      </c>
      <c r="K9" s="18">
        <v>0</v>
      </c>
      <c r="L9" s="19">
        <v>1</v>
      </c>
      <c r="M9" s="11">
        <f t="shared" ref="M9:M29" si="2">J9*K9</f>
        <v>0</v>
      </c>
      <c r="N9" s="11">
        <f t="shared" ref="N9:N28" si="3">J9*L9</f>
        <v>0</v>
      </c>
      <c r="O9" s="46">
        <f>I9-J9</f>
        <v>0</v>
      </c>
      <c r="P9" s="11">
        <f t="shared" ref="P9:P28" si="4">K9*O9</f>
        <v>0</v>
      </c>
      <c r="Q9" s="20">
        <f t="shared" ref="Q9:Q28" si="5">O9*L9</f>
        <v>0</v>
      </c>
    </row>
    <row r="10" spans="1:17" ht="15">
      <c r="B10" s="3" t="s">
        <v>55</v>
      </c>
      <c r="C10" s="3" t="s">
        <v>43</v>
      </c>
      <c r="D10" s="86" t="s">
        <v>60</v>
      </c>
      <c r="E10" s="4">
        <v>2017</v>
      </c>
      <c r="F10" s="5">
        <v>0</v>
      </c>
      <c r="G10" s="3">
        <v>5</v>
      </c>
      <c r="H10" s="6">
        <v>1</v>
      </c>
      <c r="I10" s="5">
        <f t="shared" si="1"/>
        <v>0</v>
      </c>
      <c r="J10" s="5">
        <f t="shared" si="0"/>
        <v>0</v>
      </c>
      <c r="K10" s="13">
        <v>0.65</v>
      </c>
      <c r="L10" s="9">
        <v>0.35</v>
      </c>
      <c r="M10" s="12">
        <f t="shared" si="2"/>
        <v>0</v>
      </c>
      <c r="N10" s="10">
        <f t="shared" si="3"/>
        <v>0</v>
      </c>
      <c r="O10" s="10">
        <f>I10-(($A$2-E10)*J10)</f>
        <v>0</v>
      </c>
      <c r="P10" s="12">
        <f t="shared" si="4"/>
        <v>0</v>
      </c>
      <c r="Q10" s="14">
        <f t="shared" si="5"/>
        <v>0</v>
      </c>
    </row>
    <row r="11" spans="1:17" ht="15">
      <c r="B11" s="3" t="s">
        <v>55</v>
      </c>
      <c r="C11" s="3" t="s">
        <v>43</v>
      </c>
      <c r="D11" s="3" t="s">
        <v>61</v>
      </c>
      <c r="E11" s="4">
        <v>2018</v>
      </c>
      <c r="F11" s="5">
        <v>16000</v>
      </c>
      <c r="G11" s="3">
        <v>5</v>
      </c>
      <c r="H11" s="6">
        <v>1</v>
      </c>
      <c r="I11" s="5">
        <f t="shared" si="1"/>
        <v>16000</v>
      </c>
      <c r="J11" s="5">
        <f t="shared" si="0"/>
        <v>3200</v>
      </c>
      <c r="K11" s="13">
        <v>0</v>
      </c>
      <c r="L11" s="9">
        <v>1</v>
      </c>
      <c r="M11" s="12">
        <f>J11*K11</f>
        <v>0</v>
      </c>
      <c r="N11" s="10">
        <f t="shared" si="3"/>
        <v>3200</v>
      </c>
      <c r="O11" s="10">
        <f>I11-(($A$2-E11)*J11)</f>
        <v>12800</v>
      </c>
      <c r="P11" s="12">
        <f t="shared" si="4"/>
        <v>0</v>
      </c>
      <c r="Q11" s="14">
        <f t="shared" si="5"/>
        <v>12800</v>
      </c>
    </row>
    <row r="12" spans="1:17" ht="15">
      <c r="B12" s="8" t="s">
        <v>54</v>
      </c>
      <c r="C12" s="8" t="s">
        <v>43</v>
      </c>
      <c r="D12" s="8" t="s">
        <v>62</v>
      </c>
      <c r="E12" s="15">
        <v>2019</v>
      </c>
      <c r="F12" s="16">
        <v>49569.8</v>
      </c>
      <c r="G12" s="8">
        <v>5</v>
      </c>
      <c r="H12" s="17">
        <v>1</v>
      </c>
      <c r="I12" s="16">
        <f t="shared" si="1"/>
        <v>49569.8</v>
      </c>
      <c r="J12" s="16">
        <f t="shared" si="0"/>
        <v>9913.9600000000009</v>
      </c>
      <c r="K12" s="18">
        <v>1</v>
      </c>
      <c r="L12" s="19">
        <v>0</v>
      </c>
      <c r="M12" s="11">
        <f t="shared" si="2"/>
        <v>9913.9600000000009</v>
      </c>
      <c r="N12" s="11">
        <f t="shared" si="3"/>
        <v>0</v>
      </c>
      <c r="O12" s="46">
        <f>I12-J12</f>
        <v>39655.840000000004</v>
      </c>
      <c r="P12" s="11">
        <f>K12*O12</f>
        <v>39655.840000000004</v>
      </c>
      <c r="Q12" s="20">
        <f t="shared" si="5"/>
        <v>0</v>
      </c>
    </row>
    <row r="13" spans="1:17" ht="15">
      <c r="B13" s="8" t="s">
        <v>56</v>
      </c>
      <c r="C13" s="8" t="s">
        <v>43</v>
      </c>
      <c r="D13" s="8" t="s">
        <v>63</v>
      </c>
      <c r="E13" s="15">
        <v>2019</v>
      </c>
      <c r="F13" s="16">
        <v>12407.5</v>
      </c>
      <c r="G13" s="8">
        <v>5</v>
      </c>
      <c r="H13" s="17">
        <v>1</v>
      </c>
      <c r="I13" s="16">
        <f t="shared" si="1"/>
        <v>12407.5</v>
      </c>
      <c r="J13" s="16">
        <f t="shared" si="0"/>
        <v>2481.5</v>
      </c>
      <c r="K13" s="18">
        <v>1</v>
      </c>
      <c r="L13" s="19">
        <v>0</v>
      </c>
      <c r="M13" s="11">
        <f t="shared" si="2"/>
        <v>2481.5</v>
      </c>
      <c r="N13" s="11">
        <f t="shared" si="3"/>
        <v>0</v>
      </c>
      <c r="O13" s="46">
        <f>I13-J13</f>
        <v>9926</v>
      </c>
      <c r="P13" s="11">
        <f t="shared" si="4"/>
        <v>9926</v>
      </c>
      <c r="Q13" s="20">
        <f t="shared" si="5"/>
        <v>0</v>
      </c>
    </row>
    <row r="14" spans="1:17" ht="15">
      <c r="B14" s="8" t="s">
        <v>56</v>
      </c>
      <c r="C14" s="8" t="s">
        <v>44</v>
      </c>
      <c r="D14" s="8" t="s">
        <v>64</v>
      </c>
      <c r="E14" s="15">
        <v>2018</v>
      </c>
      <c r="F14" s="16">
        <v>3777</v>
      </c>
      <c r="G14" s="84">
        <v>10</v>
      </c>
      <c r="H14" s="17">
        <v>1</v>
      </c>
      <c r="I14" s="16">
        <f t="shared" si="1"/>
        <v>3777</v>
      </c>
      <c r="J14" s="16">
        <f t="shared" si="0"/>
        <v>377.7</v>
      </c>
      <c r="K14" s="18">
        <v>1</v>
      </c>
      <c r="L14" s="19">
        <v>0</v>
      </c>
      <c r="M14" s="11">
        <f t="shared" si="2"/>
        <v>377.7</v>
      </c>
      <c r="N14" s="11">
        <f t="shared" si="3"/>
        <v>0</v>
      </c>
      <c r="O14" s="11">
        <f>I14-(($A$2-E14)*J14)</f>
        <v>3399.3</v>
      </c>
      <c r="P14" s="11">
        <f t="shared" si="4"/>
        <v>3399.3</v>
      </c>
      <c r="Q14" s="20">
        <f t="shared" si="5"/>
        <v>0</v>
      </c>
    </row>
    <row r="15" spans="1:17" ht="15">
      <c r="B15" s="3" t="s">
        <v>55</v>
      </c>
      <c r="C15" s="3" t="s">
        <v>45</v>
      </c>
      <c r="D15" s="3" t="s">
        <v>65</v>
      </c>
      <c r="E15" s="4">
        <v>2017</v>
      </c>
      <c r="F15" s="5">
        <v>3500</v>
      </c>
      <c r="G15" s="84">
        <v>10</v>
      </c>
      <c r="H15" s="6">
        <v>1</v>
      </c>
      <c r="I15" s="5">
        <f t="shared" si="1"/>
        <v>3500</v>
      </c>
      <c r="J15" s="5">
        <f t="shared" si="0"/>
        <v>350</v>
      </c>
      <c r="K15" s="13">
        <v>1</v>
      </c>
      <c r="L15" s="9">
        <v>0</v>
      </c>
      <c r="M15" s="12">
        <f>J15*K15</f>
        <v>350</v>
      </c>
      <c r="N15" s="10">
        <f t="shared" si="3"/>
        <v>0</v>
      </c>
      <c r="O15" s="10">
        <f>I15-(($A$2-E15)*J15)</f>
        <v>2800</v>
      </c>
      <c r="P15" s="12">
        <f>K15*O15</f>
        <v>2800</v>
      </c>
      <c r="Q15" s="14">
        <f t="shared" si="5"/>
        <v>0</v>
      </c>
    </row>
    <row r="16" spans="1:17" ht="15">
      <c r="B16" s="8" t="s">
        <v>56</v>
      </c>
      <c r="C16" s="8" t="s">
        <v>44</v>
      </c>
      <c r="D16" s="8" t="s">
        <v>66</v>
      </c>
      <c r="E16" s="15">
        <v>2019</v>
      </c>
      <c r="F16" s="16">
        <v>17185.48</v>
      </c>
      <c r="G16" s="84">
        <v>10</v>
      </c>
      <c r="H16" s="17">
        <v>1</v>
      </c>
      <c r="I16" s="16">
        <f t="shared" si="1"/>
        <v>17185.48</v>
      </c>
      <c r="J16" s="16">
        <f t="shared" si="0"/>
        <v>1718.548</v>
      </c>
      <c r="K16" s="18">
        <v>1</v>
      </c>
      <c r="L16" s="19">
        <v>0</v>
      </c>
      <c r="M16" s="11">
        <f t="shared" si="2"/>
        <v>1718.548</v>
      </c>
      <c r="N16" s="11">
        <f t="shared" si="3"/>
        <v>0</v>
      </c>
      <c r="O16" s="46">
        <f>I16-J16</f>
        <v>15466.931999999999</v>
      </c>
      <c r="P16" s="11">
        <f t="shared" si="4"/>
        <v>15466.931999999999</v>
      </c>
      <c r="Q16" s="20">
        <f t="shared" si="5"/>
        <v>0</v>
      </c>
    </row>
    <row r="17" spans="1:18" ht="15">
      <c r="B17" s="8" t="s">
        <v>54</v>
      </c>
      <c r="C17" s="35" t="s">
        <v>46</v>
      </c>
      <c r="D17" s="35" t="s">
        <v>67</v>
      </c>
      <c r="E17" s="36">
        <v>2019</v>
      </c>
      <c r="F17" s="37">
        <v>4078.62</v>
      </c>
      <c r="G17" s="35">
        <v>3</v>
      </c>
      <c r="H17" s="60">
        <v>0.58819999999999995</v>
      </c>
      <c r="I17" s="37">
        <f>F17*H17</f>
        <v>2399.0442839999996</v>
      </c>
      <c r="J17" s="59">
        <f>I17/G17</f>
        <v>799.68142799999987</v>
      </c>
      <c r="K17" s="38">
        <v>0.59919028340080971</v>
      </c>
      <c r="L17" s="39">
        <f>'[11]Total Hrs'!D43</f>
        <v>0.40080971659919029</v>
      </c>
      <c r="M17" s="40">
        <f>J17*K17</f>
        <v>479.1613414736841</v>
      </c>
      <c r="N17" s="40">
        <f t="shared" si="3"/>
        <v>320.52008652631577</v>
      </c>
      <c r="O17" s="46">
        <f>I17-J17</f>
        <v>1599.3628559999997</v>
      </c>
      <c r="P17" s="40">
        <f>K17*O17</f>
        <v>958.32268294736821</v>
      </c>
      <c r="Q17" s="41">
        <f t="shared" si="5"/>
        <v>641.04017305263153</v>
      </c>
      <c r="R17" s="7" t="s">
        <v>95</v>
      </c>
    </row>
    <row r="18" spans="1:18" ht="15">
      <c r="B18" s="73" t="s">
        <v>55</v>
      </c>
      <c r="C18" s="35" t="s">
        <v>46</v>
      </c>
      <c r="D18" s="35" t="s">
        <v>68</v>
      </c>
      <c r="E18" s="36">
        <v>2017</v>
      </c>
      <c r="F18" s="37">
        <v>4395</v>
      </c>
      <c r="G18" s="35">
        <v>3</v>
      </c>
      <c r="H18" s="60">
        <v>0.58819999999999995</v>
      </c>
      <c r="I18" s="37">
        <f t="shared" si="1"/>
        <v>2585.1389999999997</v>
      </c>
      <c r="J18" s="59">
        <f>I18/G18</f>
        <v>861.71299999999985</v>
      </c>
      <c r="K18" s="38">
        <v>0.64876215738284704</v>
      </c>
      <c r="L18" s="39">
        <v>0.35123784261715296</v>
      </c>
      <c r="M18" s="40">
        <f>J18*K18</f>
        <v>559.04678492484516</v>
      </c>
      <c r="N18" s="40">
        <f t="shared" si="3"/>
        <v>302.6662150751547</v>
      </c>
      <c r="O18" s="40">
        <f>I18-(($A$2-E18)*J18)</f>
        <v>861.71299999999997</v>
      </c>
      <c r="P18" s="40">
        <f>K18*O18</f>
        <v>559.04678492484527</v>
      </c>
      <c r="Q18" s="41">
        <f t="shared" si="5"/>
        <v>302.6662150751547</v>
      </c>
      <c r="R18" s="7" t="s">
        <v>95</v>
      </c>
    </row>
    <row r="19" spans="1:18" ht="15">
      <c r="B19" s="21" t="s">
        <v>55</v>
      </c>
      <c r="C19" s="21" t="s">
        <v>47</v>
      </c>
      <c r="D19" s="21" t="s">
        <v>69</v>
      </c>
      <c r="E19" s="22">
        <v>2017</v>
      </c>
      <c r="F19" s="23">
        <v>41848</v>
      </c>
      <c r="G19" s="21">
        <v>5</v>
      </c>
      <c r="H19" s="24"/>
      <c r="I19" s="23"/>
      <c r="J19" s="23"/>
      <c r="K19" s="25"/>
      <c r="L19" s="26"/>
      <c r="M19" s="27"/>
      <c r="N19" s="27"/>
      <c r="O19" s="27"/>
      <c r="P19" s="27"/>
      <c r="Q19" s="28"/>
      <c r="R19" s="7" t="s">
        <v>94</v>
      </c>
    </row>
    <row r="20" spans="1:18" ht="15">
      <c r="B20" s="21" t="s">
        <v>55</v>
      </c>
      <c r="C20" s="21" t="s">
        <v>47</v>
      </c>
      <c r="D20" s="21" t="s">
        <v>70</v>
      </c>
      <c r="E20" s="22">
        <v>2017</v>
      </c>
      <c r="F20" s="23">
        <v>8599</v>
      </c>
      <c r="G20" s="21">
        <v>5</v>
      </c>
      <c r="H20" s="24"/>
      <c r="I20" s="23"/>
      <c r="J20" s="23"/>
      <c r="K20" s="25"/>
      <c r="L20" s="26"/>
      <c r="M20" s="27"/>
      <c r="N20" s="27"/>
      <c r="O20" s="27"/>
      <c r="P20" s="27"/>
      <c r="Q20" s="28"/>
      <c r="R20" s="7" t="s">
        <v>94</v>
      </c>
    </row>
    <row r="21" spans="1:18" ht="15">
      <c r="B21" s="73" t="s">
        <v>55</v>
      </c>
      <c r="C21" s="35" t="s">
        <v>48</v>
      </c>
      <c r="D21" s="35" t="s">
        <v>71</v>
      </c>
      <c r="E21" s="36">
        <v>2017</v>
      </c>
      <c r="F21" s="37">
        <v>1886</v>
      </c>
      <c r="G21" s="35">
        <v>5</v>
      </c>
      <c r="H21" s="60">
        <v>0.58819999999999995</v>
      </c>
      <c r="I21" s="37">
        <f t="shared" si="1"/>
        <v>1109.3452</v>
      </c>
      <c r="J21" s="37">
        <f>I21/G21</f>
        <v>221.86903999999998</v>
      </c>
      <c r="K21" s="38">
        <v>0.64876215738284704</v>
      </c>
      <c r="L21" s="39">
        <v>0.35123784261715296</v>
      </c>
      <c r="M21" s="40">
        <f t="shared" si="2"/>
        <v>143.94023704686117</v>
      </c>
      <c r="N21" s="40">
        <f t="shared" si="3"/>
        <v>77.928802953138813</v>
      </c>
      <c r="O21" s="40">
        <f>I21-(($A$2-E21)*J21)</f>
        <v>665.60712000000001</v>
      </c>
      <c r="P21" s="40">
        <f>K21*O21</f>
        <v>431.82071114058357</v>
      </c>
      <c r="Q21" s="41">
        <f t="shared" si="5"/>
        <v>233.78640885941644</v>
      </c>
      <c r="R21" s="7" t="s">
        <v>95</v>
      </c>
    </row>
    <row r="22" spans="1:18" ht="15">
      <c r="B22" s="3" t="s">
        <v>55</v>
      </c>
      <c r="C22" s="3" t="s">
        <v>49</v>
      </c>
      <c r="D22" s="3" t="s">
        <v>72</v>
      </c>
      <c r="E22" s="4">
        <v>2017</v>
      </c>
      <c r="F22" s="5">
        <v>3283</v>
      </c>
      <c r="G22" s="84">
        <v>10</v>
      </c>
      <c r="H22" s="6">
        <v>1</v>
      </c>
      <c r="I22" s="5">
        <f t="shared" si="1"/>
        <v>3283</v>
      </c>
      <c r="J22" s="5">
        <f>I22/G22</f>
        <v>328.3</v>
      </c>
      <c r="K22" s="13">
        <v>1</v>
      </c>
      <c r="L22" s="9">
        <v>0</v>
      </c>
      <c r="M22" s="12">
        <f t="shared" si="2"/>
        <v>328.3</v>
      </c>
      <c r="N22" s="10">
        <f t="shared" si="3"/>
        <v>0</v>
      </c>
      <c r="O22" s="10">
        <f>I22-(($A$2-E22)*J22)</f>
        <v>2626.4</v>
      </c>
      <c r="P22" s="12">
        <f t="shared" si="4"/>
        <v>2626.4</v>
      </c>
      <c r="Q22" s="14">
        <f t="shared" si="5"/>
        <v>0</v>
      </c>
    </row>
    <row r="23" spans="1:18" ht="15">
      <c r="A23" s="2"/>
      <c r="B23" s="3" t="s">
        <v>55</v>
      </c>
      <c r="C23" s="3" t="s">
        <v>50</v>
      </c>
      <c r="D23" s="3" t="s">
        <v>73</v>
      </c>
      <c r="E23" s="4">
        <v>2017</v>
      </c>
      <c r="F23" s="5">
        <v>3493</v>
      </c>
      <c r="G23" s="73">
        <v>5</v>
      </c>
      <c r="H23" s="6">
        <v>1</v>
      </c>
      <c r="I23" s="5">
        <f t="shared" si="1"/>
        <v>3493</v>
      </c>
      <c r="J23" s="5">
        <f>I23/G23</f>
        <v>698.6</v>
      </c>
      <c r="K23" s="13">
        <v>0</v>
      </c>
      <c r="L23" s="9">
        <v>1</v>
      </c>
      <c r="M23" s="12">
        <f t="shared" si="2"/>
        <v>0</v>
      </c>
      <c r="N23" s="10">
        <f t="shared" si="3"/>
        <v>698.6</v>
      </c>
      <c r="O23" s="10">
        <f>I23-(($A$2-E23)*J23)</f>
        <v>2095.8000000000002</v>
      </c>
      <c r="P23" s="12">
        <f t="shared" si="4"/>
        <v>0</v>
      </c>
      <c r="Q23" s="14">
        <f t="shared" si="5"/>
        <v>2095.8000000000002</v>
      </c>
    </row>
    <row r="24" spans="1:18" ht="15">
      <c r="A24" s="2"/>
      <c r="B24" s="8" t="s">
        <v>56</v>
      </c>
      <c r="C24" s="8" t="s">
        <v>50</v>
      </c>
      <c r="D24" s="98" t="s">
        <v>107</v>
      </c>
      <c r="E24" s="15">
        <v>2019</v>
      </c>
      <c r="F24" s="16">
        <v>26202.75</v>
      </c>
      <c r="G24" s="8">
        <v>5</v>
      </c>
      <c r="H24" s="17">
        <v>1</v>
      </c>
      <c r="I24" s="16">
        <f t="shared" si="1"/>
        <v>26202.75</v>
      </c>
      <c r="J24" s="16">
        <f>I24/G24</f>
        <v>5240.55</v>
      </c>
      <c r="K24" s="18">
        <v>0</v>
      </c>
      <c r="L24" s="19">
        <v>1</v>
      </c>
      <c r="M24" s="11">
        <f t="shared" si="2"/>
        <v>0</v>
      </c>
      <c r="N24" s="11">
        <f t="shared" si="3"/>
        <v>5240.55</v>
      </c>
      <c r="O24" s="46">
        <f>I24-J24</f>
        <v>20962.2</v>
      </c>
      <c r="P24" s="11">
        <f t="shared" si="4"/>
        <v>0</v>
      </c>
      <c r="Q24" s="20">
        <f t="shared" si="5"/>
        <v>20962.2</v>
      </c>
    </row>
    <row r="25" spans="1:18" ht="15">
      <c r="B25" s="3" t="s">
        <v>55</v>
      </c>
      <c r="C25" s="3" t="s">
        <v>51</v>
      </c>
      <c r="D25" s="3" t="s">
        <v>65</v>
      </c>
      <c r="E25" s="4">
        <v>2018</v>
      </c>
      <c r="F25" s="5">
        <v>3945</v>
      </c>
      <c r="G25" s="84">
        <v>10</v>
      </c>
      <c r="H25" s="6">
        <v>1</v>
      </c>
      <c r="I25" s="5">
        <f t="shared" si="1"/>
        <v>3945</v>
      </c>
      <c r="J25" s="5">
        <f>I25/G25</f>
        <v>394.5</v>
      </c>
      <c r="K25" s="13">
        <v>1</v>
      </c>
      <c r="L25" s="9">
        <v>0</v>
      </c>
      <c r="M25" s="12">
        <f>J25*K25</f>
        <v>394.5</v>
      </c>
      <c r="N25" s="10">
        <f t="shared" si="3"/>
        <v>0</v>
      </c>
      <c r="O25" s="10">
        <f>I25-(($A$2-E25)*J25)</f>
        <v>3550.5</v>
      </c>
      <c r="P25" s="12">
        <f t="shared" si="4"/>
        <v>3550.5</v>
      </c>
      <c r="Q25" s="14">
        <f t="shared" si="5"/>
        <v>0</v>
      </c>
    </row>
    <row r="26" spans="1:18" ht="15">
      <c r="B26" s="21" t="s">
        <v>55</v>
      </c>
      <c r="C26" s="21" t="s">
        <v>52</v>
      </c>
      <c r="D26" s="21" t="s">
        <v>74</v>
      </c>
      <c r="E26" s="22">
        <v>2018</v>
      </c>
      <c r="F26" s="23">
        <v>2710</v>
      </c>
      <c r="G26" s="21">
        <v>5</v>
      </c>
      <c r="H26" s="24"/>
      <c r="I26" s="23"/>
      <c r="J26" s="23"/>
      <c r="K26" s="25"/>
      <c r="L26" s="26"/>
      <c r="M26" s="27"/>
      <c r="N26" s="27"/>
      <c r="O26" s="27"/>
      <c r="P26" s="27"/>
      <c r="Q26" s="28"/>
      <c r="R26" s="7" t="s">
        <v>94</v>
      </c>
    </row>
    <row r="27" spans="1:18" ht="15">
      <c r="B27" s="3" t="s">
        <v>55</v>
      </c>
      <c r="C27" s="3" t="s">
        <v>51</v>
      </c>
      <c r="D27" s="3" t="s">
        <v>75</v>
      </c>
      <c r="E27" s="4">
        <v>2018</v>
      </c>
      <c r="F27" s="5">
        <v>1580</v>
      </c>
      <c r="G27" s="84">
        <v>10</v>
      </c>
      <c r="H27" s="6">
        <v>1</v>
      </c>
      <c r="I27" s="5">
        <f t="shared" si="1"/>
        <v>1580</v>
      </c>
      <c r="J27" s="5">
        <f>I27/G27</f>
        <v>158</v>
      </c>
      <c r="K27" s="13">
        <v>1</v>
      </c>
      <c r="L27" s="9">
        <v>0</v>
      </c>
      <c r="M27" s="12">
        <f t="shared" si="2"/>
        <v>158</v>
      </c>
      <c r="N27" s="10">
        <f t="shared" si="3"/>
        <v>0</v>
      </c>
      <c r="O27" s="10">
        <f>I27-(($A$2-E27)*J27)</f>
        <v>1422</v>
      </c>
      <c r="P27" s="12">
        <f t="shared" si="4"/>
        <v>1422</v>
      </c>
      <c r="Q27" s="14">
        <f t="shared" si="5"/>
        <v>0</v>
      </c>
    </row>
    <row r="28" spans="1:18" ht="15">
      <c r="B28" s="74" t="s">
        <v>55</v>
      </c>
      <c r="C28" s="29" t="s">
        <v>44</v>
      </c>
      <c r="D28" s="29" t="s">
        <v>76</v>
      </c>
      <c r="E28" s="30">
        <v>2018</v>
      </c>
      <c r="F28" s="31">
        <v>2270</v>
      </c>
      <c r="G28" s="85">
        <v>10</v>
      </c>
      <c r="H28" s="60">
        <v>0.58819999999999995</v>
      </c>
      <c r="I28" s="31">
        <f t="shared" si="1"/>
        <v>1335.2139999999999</v>
      </c>
      <c r="J28" s="61">
        <f>I28/G28</f>
        <v>133.5214</v>
      </c>
      <c r="K28" s="32">
        <v>1</v>
      </c>
      <c r="L28" s="33">
        <v>0</v>
      </c>
      <c r="M28" s="34">
        <f t="shared" si="2"/>
        <v>133.5214</v>
      </c>
      <c r="N28" s="34">
        <f t="shared" si="3"/>
        <v>0</v>
      </c>
      <c r="O28" s="34">
        <f>I28-(($A$2-E28)*J28)</f>
        <v>1201.6925999999999</v>
      </c>
      <c r="P28" s="34">
        <f t="shared" si="4"/>
        <v>1201.6925999999999</v>
      </c>
      <c r="Q28" s="34">
        <f t="shared" si="5"/>
        <v>0</v>
      </c>
      <c r="R28" s="7" t="s">
        <v>95</v>
      </c>
    </row>
    <row r="29" spans="1:18" ht="15">
      <c r="B29" s="87"/>
      <c r="C29" s="103" t="s">
        <v>44</v>
      </c>
      <c r="D29" s="97" t="s">
        <v>106</v>
      </c>
      <c r="E29" s="92">
        <v>2019</v>
      </c>
      <c r="F29" s="93">
        <v>3576.23</v>
      </c>
      <c r="G29" s="91">
        <v>10</v>
      </c>
      <c r="H29" s="101">
        <v>0.58819999999999995</v>
      </c>
      <c r="I29" s="102">
        <f t="shared" si="1"/>
        <v>2103.5384859999999</v>
      </c>
      <c r="J29" s="102">
        <f>I29/G29</f>
        <v>210.35384859999999</v>
      </c>
      <c r="K29" s="95">
        <v>1</v>
      </c>
      <c r="L29" s="96">
        <v>0</v>
      </c>
      <c r="M29" s="88">
        <f t="shared" si="2"/>
        <v>210.35384859999999</v>
      </c>
      <c r="N29" s="88">
        <f t="shared" ref="N29" si="6">J29*L29</f>
        <v>0</v>
      </c>
      <c r="O29" s="88">
        <f>I29-(($A$2-E29)*J29)</f>
        <v>2103.5384859999999</v>
      </c>
      <c r="P29" s="88">
        <f t="shared" ref="P29" si="7">K29*O29</f>
        <v>2103.5384859999999</v>
      </c>
      <c r="Q29" s="88">
        <f t="shared" ref="Q29" si="8">O29*L29</f>
        <v>0</v>
      </c>
      <c r="R29" s="7"/>
    </row>
    <row r="30" spans="1:18" ht="15">
      <c r="B30" s="87"/>
      <c r="C30" s="91"/>
      <c r="D30" s="91"/>
      <c r="E30" s="92"/>
      <c r="F30" s="93"/>
      <c r="G30" s="91"/>
      <c r="H30" s="94"/>
      <c r="I30" s="93"/>
      <c r="J30" s="93"/>
      <c r="K30" s="95"/>
      <c r="L30" s="96"/>
      <c r="M30" s="88"/>
      <c r="N30" s="88"/>
      <c r="O30" s="88"/>
      <c r="P30" s="88"/>
      <c r="Q30" s="88"/>
      <c r="R30" s="7"/>
    </row>
    <row r="31" spans="1:18" ht="15">
      <c r="B31" s="87"/>
      <c r="C31" s="91"/>
      <c r="D31" s="91"/>
      <c r="E31" s="92"/>
      <c r="F31" s="93"/>
      <c r="G31" s="91"/>
      <c r="H31" s="94"/>
      <c r="I31" s="93"/>
      <c r="J31" s="93"/>
      <c r="K31" s="95"/>
      <c r="L31" s="96"/>
      <c r="M31" s="88"/>
      <c r="N31" s="88"/>
      <c r="O31" s="88"/>
      <c r="P31" s="88"/>
      <c r="Q31" s="88"/>
      <c r="R31" s="7"/>
    </row>
    <row r="32" spans="1:18" ht="15">
      <c r="B32" s="87"/>
      <c r="C32" s="91"/>
      <c r="D32" s="91"/>
      <c r="E32" s="92"/>
      <c r="F32" s="93"/>
      <c r="G32" s="91"/>
      <c r="H32" s="94"/>
      <c r="I32" s="93"/>
      <c r="J32" s="93"/>
      <c r="K32" s="95"/>
      <c r="L32" s="96"/>
      <c r="M32" s="88"/>
      <c r="N32" s="88"/>
      <c r="O32" s="88"/>
      <c r="P32" s="88"/>
      <c r="Q32" s="88"/>
      <c r="R32" s="7"/>
    </row>
    <row r="33" spans="2:18" ht="15">
      <c r="B33" s="87"/>
      <c r="C33" s="91"/>
      <c r="D33" s="91"/>
      <c r="E33" s="92"/>
      <c r="F33" s="93"/>
      <c r="G33" s="91"/>
      <c r="H33" s="94"/>
      <c r="I33" s="93"/>
      <c r="J33" s="93"/>
      <c r="K33" s="95"/>
      <c r="L33" s="96"/>
      <c r="M33" s="88"/>
      <c r="N33" s="88"/>
      <c r="O33" s="88"/>
      <c r="P33" s="88"/>
      <c r="Q33" s="88"/>
      <c r="R33" s="7"/>
    </row>
    <row r="34" spans="2:18" ht="13.5" customHeight="1">
      <c r="F34" s="89">
        <f>SUM(F8:F33)</f>
        <v>210306.38</v>
      </c>
      <c r="J34" s="89">
        <f>SUM(J8:J33)</f>
        <v>27088.796716600002</v>
      </c>
      <c r="M34" s="90">
        <f>SUM(M8:M33)</f>
        <v>17248.531612045394</v>
      </c>
      <c r="N34" s="90">
        <f>SUM(N8:N33)</f>
        <v>9840.2651045546099</v>
      </c>
      <c r="O34" s="90">
        <f t="shared" ref="O34:Q34" si="9">SUM(O8:O33)</f>
        <v>121136.88606200001</v>
      </c>
      <c r="P34" s="90">
        <f t="shared" si="9"/>
        <v>84101.393265012783</v>
      </c>
      <c r="Q34" s="90">
        <f t="shared" si="9"/>
        <v>37035.492796987208</v>
      </c>
    </row>
    <row r="36" spans="2:18">
      <c r="B36" s="7" t="s">
        <v>85</v>
      </c>
      <c r="M36" s="110" t="s">
        <v>102</v>
      </c>
      <c r="N36" s="110"/>
      <c r="P36" s="110" t="s">
        <v>4</v>
      </c>
      <c r="Q36" s="110"/>
    </row>
    <row r="37" spans="2:18">
      <c r="B37" s="7" t="s">
        <v>86</v>
      </c>
      <c r="M37" s="62" t="s">
        <v>36</v>
      </c>
      <c r="N37" s="62" t="s">
        <v>37</v>
      </c>
      <c r="O37" s="75"/>
      <c r="P37" s="62" t="s">
        <v>36</v>
      </c>
      <c r="Q37" s="62" t="s">
        <v>37</v>
      </c>
    </row>
    <row r="38" spans="2:18">
      <c r="L38" s="1" t="s">
        <v>101</v>
      </c>
      <c r="M38" s="63">
        <f>M10+M11+M15+M18+M21+M22+M23+M25+M27+M28</f>
        <v>2067.3084219717061</v>
      </c>
      <c r="N38" s="63">
        <f>N10+N11+N15+N18+N21+N22+N23+N25+N27+N28</f>
        <v>4279.1950180282938</v>
      </c>
      <c r="O38" s="76"/>
      <c r="P38" s="63">
        <f>P10+P11+P15+P18+P21+P22+P23+P25+P27+P28</f>
        <v>12591.46009606543</v>
      </c>
      <c r="Q38" s="63">
        <f>Q10+Q11+Q15+Q18+Q21+Q22+Q23+Q25+Q27+Q28</f>
        <v>15432.252623934572</v>
      </c>
    </row>
    <row r="39" spans="2:18">
      <c r="C39" s="42" t="s">
        <v>39</v>
      </c>
    </row>
    <row r="40" spans="2:18" ht="15">
      <c r="C40" s="21" t="s">
        <v>96</v>
      </c>
      <c r="I40" s="43"/>
    </row>
    <row r="41" spans="2:18" ht="15">
      <c r="C41" s="8" t="s">
        <v>97</v>
      </c>
      <c r="M41" s="7" t="s">
        <v>36</v>
      </c>
      <c r="N41" s="7" t="s">
        <v>37</v>
      </c>
      <c r="P41" s="7" t="s">
        <v>36</v>
      </c>
      <c r="Q41" s="7" t="s">
        <v>37</v>
      </c>
    </row>
    <row r="42" spans="2:18">
      <c r="L42" s="78" t="s">
        <v>89</v>
      </c>
      <c r="M42" s="43">
        <f>M10+M11+M15+M22+M23+M25+M27</f>
        <v>1230.8</v>
      </c>
      <c r="N42" s="43">
        <f>N10+N11+N15+N22+N23+N25+N27</f>
        <v>3898.6</v>
      </c>
      <c r="P42" s="43">
        <f>P10+P11+P15+P22+P23+P25+P27</f>
        <v>10398.9</v>
      </c>
      <c r="Q42" s="43">
        <f>Q10+Q11+Q15+Q22+Q23+Q25+Q27</f>
        <v>14895.8</v>
      </c>
    </row>
    <row r="43" spans="2:18">
      <c r="L43" s="77" t="s">
        <v>103</v>
      </c>
      <c r="M43" s="44">
        <f>M18+M21+M28+M29</f>
        <v>1046.8622705717062</v>
      </c>
      <c r="N43" s="44">
        <f>N18+N21+N28</f>
        <v>380.59501802829351</v>
      </c>
      <c r="P43" s="44">
        <f>P18+P21+P28</f>
        <v>2192.5600960654288</v>
      </c>
      <c r="Q43" s="44">
        <f>Q18+Q21+Q28</f>
        <v>536.45262393457119</v>
      </c>
    </row>
    <row r="44" spans="2:18">
      <c r="L44" s="79" t="s">
        <v>101</v>
      </c>
      <c r="M44" s="43">
        <f>SUM(M42:M43)</f>
        <v>2277.6622705717064</v>
      </c>
      <c r="N44" s="43">
        <f>SUM(N42:N43)</f>
        <v>4279.1950180282938</v>
      </c>
      <c r="P44" s="43">
        <f>SUM(P42:P43)</f>
        <v>12591.460096065428</v>
      </c>
      <c r="Q44" s="43">
        <f>SUM(Q42:Q43)</f>
        <v>15432.25262393457</v>
      </c>
    </row>
    <row r="45" spans="2:18">
      <c r="L45" s="80"/>
    </row>
    <row r="46" spans="2:18">
      <c r="L46" s="81" t="s">
        <v>5</v>
      </c>
      <c r="M46" s="43">
        <f>M8+M9+M12+M13+M14+M16+M24</f>
        <v>14491.708000000002</v>
      </c>
      <c r="N46" s="43">
        <f>N8+N9+N12+N13+N14+N16+N24</f>
        <v>5240.55</v>
      </c>
      <c r="P46" s="43">
        <f>P8+P9+P12+P13+P14+P16+P24</f>
        <v>68448.072</v>
      </c>
      <c r="Q46" s="43">
        <f>Q8+Q9+Q12+Q13+Q14+Q16+Q24</f>
        <v>20962.2</v>
      </c>
    </row>
    <row r="47" spans="2:18">
      <c r="L47" s="77" t="s">
        <v>103</v>
      </c>
      <c r="M47" s="44">
        <f>M17</f>
        <v>479.1613414736841</v>
      </c>
      <c r="N47" s="44">
        <f>N17</f>
        <v>320.52008652631577</v>
      </c>
      <c r="P47" s="44">
        <f>P17</f>
        <v>958.32268294736821</v>
      </c>
      <c r="Q47" s="44">
        <f>Q17</f>
        <v>641.04017305263153</v>
      </c>
    </row>
    <row r="48" spans="2:18">
      <c r="L48" s="79" t="s">
        <v>98</v>
      </c>
      <c r="M48" s="43">
        <f>SUM(M46:M47)</f>
        <v>14970.869341473686</v>
      </c>
      <c r="N48" s="43">
        <f>SUM(N46:N47)</f>
        <v>5561.0700865263161</v>
      </c>
      <c r="P48" s="43">
        <f>SUM(P46:P47)</f>
        <v>69406.394682947372</v>
      </c>
      <c r="Q48" s="43">
        <f>SUM(Q46:Q47)</f>
        <v>21603.240173052633</v>
      </c>
    </row>
    <row r="49" spans="12:17">
      <c r="L49" s="80"/>
    </row>
    <row r="50" spans="12:17">
      <c r="L50" s="79" t="s">
        <v>3</v>
      </c>
      <c r="M50" s="43">
        <f>M48+M44</f>
        <v>17248.531612045394</v>
      </c>
      <c r="N50" s="43">
        <f>N48+N44</f>
        <v>9840.2651045546099</v>
      </c>
      <c r="P50" s="43">
        <f>P48+P44</f>
        <v>81997.854779012792</v>
      </c>
      <c r="Q50" s="43">
        <f>Q48+Q44</f>
        <v>37035.492796987201</v>
      </c>
    </row>
    <row r="51" spans="12:17">
      <c r="L51" s="79" t="s">
        <v>99</v>
      </c>
      <c r="M51" s="43">
        <f>M50-M34</f>
        <v>0</v>
      </c>
      <c r="N51" s="43">
        <f>N50-N34</f>
        <v>0</v>
      </c>
      <c r="P51" s="43">
        <f>P50-P34</f>
        <v>-2103.5384859999904</v>
      </c>
      <c r="Q51" s="43">
        <f>Q50-Q34</f>
        <v>0</v>
      </c>
    </row>
  </sheetData>
  <mergeCells count="6">
    <mergeCell ref="K5:L5"/>
    <mergeCell ref="M5:N5"/>
    <mergeCell ref="P5:Q5"/>
    <mergeCell ref="G5:G6"/>
    <mergeCell ref="M36:N36"/>
    <mergeCell ref="P36:Q36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'C:\Users\myoung215\AppData\Local\Microsoft\Windows\INetCache\Content.Outlook\BZZ6GHZH\[Staff Gary''s Garbage rate case 3.xlsx]Depn  Summary'!#REF!</xm:f>
          </x14:formula1>
          <xm:sqref>C8:C33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99DA38EAF13C4C9ECCD5992B8BCAE8" ma:contentTypeVersion="76" ma:contentTypeDescription="" ma:contentTypeScope="" ma:versionID="6d86b80ee1df0f851e89b6912d52be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2018-09-14T07:00:00+00:00</OpenedDate>
    <SignificantOrder xmlns="dc463f71-b30c-4ab2-9473-d307f9d35888">false</SignificantOrder>
    <Date1 xmlns="dc463f71-b30c-4ab2-9473-d307f9d35888">2019-08-29T07:00:00+00:00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Freedom 2000, LLC</CaseCompanyNames>
    <Nickname xmlns="http://schemas.microsoft.com/sharepoint/v3" xsi:nil="true"/>
    <DocketNumber xmlns="dc463f71-b30c-4ab2-9473-d307f9d35888">180782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95A280-558F-4ECA-B63A-22F4B11E4EA0}"/>
</file>

<file path=customXml/itemProps2.xml><?xml version="1.0" encoding="utf-8"?>
<ds:datastoreItem xmlns:ds="http://schemas.openxmlformats.org/officeDocument/2006/customXml" ds:itemID="{EC593398-0BE2-4807-A938-323A1D43F36A}"/>
</file>

<file path=customXml/itemProps3.xml><?xml version="1.0" encoding="utf-8"?>
<ds:datastoreItem xmlns:ds="http://schemas.openxmlformats.org/officeDocument/2006/customXml" ds:itemID="{42A49AFF-F242-45C4-8933-C1D0138C586F}"/>
</file>

<file path=customXml/itemProps4.xml><?xml version="1.0" encoding="utf-8"?>
<ds:datastoreItem xmlns:ds="http://schemas.openxmlformats.org/officeDocument/2006/customXml" ds:itemID="{A241CE24-50FE-47E9-8D1F-C07060BB8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 Forma IS</vt:lpstr>
      <vt:lpstr>Assets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2019-08-28T23:42:38Z</dcterms:created>
  <dcterms:modified xsi:type="dcterms:W3CDTF">2019-08-29T21:16:31Z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0x0101006E56B4D1795A2E4DB2F0B01679ED314A00FA99DA38EAF13C4C9ECCD5992B8BCAE8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