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0" windowWidth="27795" windowHeight="15600" tabRatio="500"/>
  </bookViews>
  <sheets>
    <sheet name="SGH-8" sheetId="2" r:id="rId1"/>
  </sheets>
  <definedNames>
    <definedName name="\d">#REF!</definedName>
    <definedName name="\h">#REF!</definedName>
    <definedName name="\p">#REF!</definedName>
    <definedName name="\w">#REF!</definedName>
    <definedName name="__DCF3">#REF!</definedName>
    <definedName name="_1">#REF!</definedName>
    <definedName name="_2">#REF!</definedName>
    <definedName name="_3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>#REF!</definedName>
    <definedName name="B">#REF!</definedName>
    <definedName name="bruce">#REF!</definedName>
    <definedName name="C_">#REF!</definedName>
    <definedName name="_xlnm.Criteria">#REF!</definedName>
    <definedName name="DATA">#N/A</definedName>
    <definedName name="_xlnm.Database">#REF!</definedName>
    <definedName name="inputs">#REF!</definedName>
    <definedName name="N">#REF!</definedName>
    <definedName name="NAME">#N/A</definedName>
    <definedName name="_xlnm.Print_Area" localSheetId="0">'SGH-8'!$B$1:$L$65</definedName>
    <definedName name="Print_Area_MI">#REF!</definedName>
    <definedName name="START">#REF!</definedName>
    <definedName name="temp">#REF!</definedName>
    <definedName name="tv">#REF!</definedName>
    <definedName name="X">#REF!</definedName>
    <definedName name="Z">#REF!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43" i="2" l="1"/>
  <c r="P44" i="2"/>
  <c r="P45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21" i="2"/>
  <c r="P22" i="2"/>
  <c r="P23" i="2"/>
  <c r="P24" i="2"/>
  <c r="P25" i="2"/>
  <c r="P26" i="2"/>
  <c r="P28" i="2"/>
  <c r="P29" i="2"/>
  <c r="P30" i="2"/>
  <c r="P31" i="2"/>
  <c r="P32" i="2"/>
  <c r="P33" i="2"/>
  <c r="P34" i="2"/>
  <c r="P35" i="2"/>
  <c r="P36" i="2"/>
  <c r="P38" i="2"/>
  <c r="P39" i="2"/>
  <c r="P40" i="2"/>
  <c r="P41" i="2"/>
  <c r="P13" i="2"/>
  <c r="P14" i="2"/>
  <c r="P15" i="2"/>
  <c r="P17" i="2"/>
  <c r="P18" i="2"/>
  <c r="P19" i="2"/>
  <c r="P70" i="2"/>
  <c r="P20" i="2"/>
  <c r="P42" i="2"/>
  <c r="P62" i="2"/>
  <c r="P65" i="2"/>
  <c r="P66" i="2"/>
  <c r="P68" i="2"/>
  <c r="O56" i="2"/>
  <c r="O57" i="2"/>
  <c r="O58" i="2"/>
  <c r="O59" i="2"/>
  <c r="O60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7" i="2"/>
  <c r="O48" i="2"/>
  <c r="O49" i="2"/>
  <c r="O50" i="2"/>
  <c r="O51" i="2"/>
  <c r="O52" i="2"/>
  <c r="O53" i="2"/>
  <c r="O54" i="2"/>
  <c r="O13" i="2"/>
  <c r="O14" i="2"/>
  <c r="O15" i="2"/>
  <c r="O70" i="2"/>
  <c r="O16" i="2"/>
  <c r="O55" i="2"/>
  <c r="O62" i="2"/>
  <c r="O65" i="2"/>
  <c r="O66" i="2"/>
  <c r="O68" i="2"/>
  <c r="P67" i="2"/>
  <c r="O69" i="2"/>
  <c r="O67" i="2"/>
  <c r="K50" i="2"/>
  <c r="K20" i="2"/>
  <c r="K17" i="2"/>
  <c r="K37" i="2"/>
  <c r="K13" i="2"/>
  <c r="L13" i="2"/>
  <c r="K14" i="2"/>
  <c r="L14" i="2"/>
  <c r="K15" i="2"/>
  <c r="L15" i="2"/>
  <c r="K16" i="2"/>
  <c r="L16" i="2"/>
  <c r="L17" i="2"/>
  <c r="K18" i="2"/>
  <c r="L18" i="2"/>
  <c r="K19" i="2"/>
  <c r="L19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7" i="2"/>
  <c r="L47" i="2"/>
  <c r="K48" i="2"/>
  <c r="L48" i="2"/>
  <c r="K49" i="2"/>
  <c r="L49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L62" i="2"/>
</calcChain>
</file>

<file path=xl/sharedStrings.xml><?xml version="1.0" encoding="utf-8"?>
<sst xmlns="http://schemas.openxmlformats.org/spreadsheetml/2006/main" count="90" uniqueCount="82">
  <si>
    <t>Growth</t>
    <phoneticPr fontId="1" type="noConversion"/>
  </si>
  <si>
    <t>Cost Estimate</t>
    <phoneticPr fontId="1" type="noConversion"/>
  </si>
  <si>
    <t>[1]</t>
    <phoneticPr fontId="1" type="noConversion"/>
  </si>
  <si>
    <t>[2]</t>
    <phoneticPr fontId="1" type="noConversion"/>
  </si>
  <si>
    <t>[3]</t>
    <phoneticPr fontId="1" type="noConversion"/>
  </si>
  <si>
    <t>[4]</t>
    <phoneticPr fontId="1" type="noConversion"/>
  </si>
  <si>
    <t>[5]</t>
    <phoneticPr fontId="1" type="noConversion"/>
  </si>
  <si>
    <t>Consolidated Edison</t>
    <phoneticPr fontId="0"/>
  </si>
  <si>
    <t>Dominion Resources</t>
  </si>
  <si>
    <t>Duke Energy</t>
  </si>
  <si>
    <t>Exelon Corp.</t>
    <phoneticPr fontId="0"/>
  </si>
  <si>
    <t>Exhibit__(SGH-8)</t>
    <phoneticPr fontId="1" type="noConversion"/>
  </si>
  <si>
    <t>FirstEnergy Corp.</t>
  </si>
  <si>
    <t>Northeast Utilities</t>
  </si>
  <si>
    <t>PPL Corporation</t>
  </si>
  <si>
    <t xml:space="preserve">ALL </t>
    <phoneticPr fontId="1" type="noConversion"/>
  </si>
  <si>
    <t>RESULTS</t>
    <phoneticPr fontId="1" type="noConversion"/>
  </si>
  <si>
    <t>Earnings-only</t>
    <phoneticPr fontId="1" type="noConversion"/>
  </si>
  <si>
    <t>DCF</t>
    <phoneticPr fontId="1" type="noConversion"/>
  </si>
  <si>
    <t>nmf</t>
    <phoneticPr fontId="1" type="noConversion"/>
  </si>
  <si>
    <t>Company</t>
    <phoneticPr fontId="1" type="noConversion"/>
  </si>
  <si>
    <t>AVISTA CORPORATION</t>
    <phoneticPr fontId="1" type="noConversion"/>
  </si>
  <si>
    <t>n/a</t>
    <phoneticPr fontId="1" type="noConversion"/>
  </si>
  <si>
    <t>Data from Value Line, Summary &amp; Index, May16, 2014; Ratings and Reports, February 21, March 21, and May 2, 2014; Zack's and IBES at 5/15/14.</t>
    <phoneticPr fontId="0"/>
  </si>
  <si>
    <t>Value Line Projected Growth Rates</t>
    <phoneticPr fontId="1" type="noConversion"/>
  </si>
  <si>
    <t>NextEra Energy</t>
    <phoneticPr fontId="0"/>
  </si>
  <si>
    <t>Pepco Holdings, Inc.</t>
    <phoneticPr fontId="0"/>
  </si>
  <si>
    <t>n/a</t>
    <phoneticPr fontId="1" type="noConversion"/>
  </si>
  <si>
    <t>Integrys Energy</t>
    <phoneticPr fontId="1" type="noConversion"/>
  </si>
  <si>
    <t>Otter Tail Corp.</t>
    <phoneticPr fontId="1" type="noConversion"/>
  </si>
  <si>
    <t>Westar Energy</t>
    <phoneticPr fontId="0"/>
  </si>
  <si>
    <t>Northwestern Corp.</t>
    <phoneticPr fontId="0"/>
  </si>
  <si>
    <t>UNS Energy</t>
    <phoneticPr fontId="1" type="noConversion"/>
  </si>
  <si>
    <t>[6]</t>
    <phoneticPr fontId="1" type="noConversion"/>
  </si>
  <si>
    <t>[7]</t>
    <phoneticPr fontId="1" type="noConversion"/>
  </si>
  <si>
    <t>[8]=[2+3+4+5+6+7]/6</t>
    <phoneticPr fontId="1" type="noConversion"/>
  </si>
  <si>
    <t>[9]=[1]+[8]</t>
    <phoneticPr fontId="1" type="noConversion"/>
  </si>
  <si>
    <t>"b x r"</t>
    <phoneticPr fontId="1" type="noConversion"/>
  </si>
  <si>
    <t>AVERAGE</t>
    <phoneticPr fontId="1" type="noConversion"/>
  </si>
  <si>
    <t>MECHANICAL DCF ANALYSIS</t>
    <phoneticPr fontId="1" type="noConversion"/>
  </si>
  <si>
    <t>American El. Power</t>
    <phoneticPr fontId="1" type="noConversion"/>
  </si>
  <si>
    <t>Data in shaded areas omitted from analysis.</t>
    <phoneticPr fontId="1" type="noConversion"/>
  </si>
  <si>
    <t>Edison International</t>
  </si>
  <si>
    <t>El Paso Electric</t>
  </si>
  <si>
    <t>Hawaiian Electric</t>
  </si>
  <si>
    <t>IDACORP, Inc.</t>
  </si>
  <si>
    <t>PG&amp;E Corp.</t>
  </si>
  <si>
    <t>PNM Resources</t>
  </si>
  <si>
    <t>Pinnacle West Capital</t>
  </si>
  <si>
    <t>Portland General</t>
  </si>
  <si>
    <t>Sempra Energy</t>
  </si>
  <si>
    <t>Xcel Energy, Inc.</t>
  </si>
  <si>
    <t>Public Service Ent. Gp.</t>
  </si>
  <si>
    <t>SCANA Corp.</t>
  </si>
  <si>
    <t>Southern Company</t>
  </si>
  <si>
    <t>TECO Energy</t>
  </si>
  <si>
    <t>UIL Holdings Corp.</t>
  </si>
  <si>
    <t>ALLETE</t>
  </si>
  <si>
    <t>Alliant Energy</t>
  </si>
  <si>
    <t>Ameren Corp.</t>
  </si>
  <si>
    <t>CMS Energy Corp.</t>
  </si>
  <si>
    <t>CenterPoint Energy</t>
  </si>
  <si>
    <t>Cleco Corporation</t>
  </si>
  <si>
    <t>DTE Energy</t>
  </si>
  <si>
    <t>Empire District Electric</t>
  </si>
  <si>
    <t>Entergy Corp.</t>
  </si>
  <si>
    <t>Great Plains Energy</t>
  </si>
  <si>
    <t>MGE Energy</t>
  </si>
  <si>
    <t>OGE Energy Corp.</t>
  </si>
  <si>
    <t>Vectren Corp.</t>
  </si>
  <si>
    <t>Wisconsin Energy</t>
  </si>
  <si>
    <t>Avista Corp.</t>
  </si>
  <si>
    <t>Black Hills Corp.</t>
  </si>
  <si>
    <t>Year-ahead</t>
    <phoneticPr fontId="1" type="noConversion"/>
  </si>
  <si>
    <t>Average</t>
    <phoneticPr fontId="1" type="noConversion"/>
  </si>
  <si>
    <t>DCF Equity</t>
    <phoneticPr fontId="1" type="noConversion"/>
  </si>
  <si>
    <t>IBES</t>
    <phoneticPr fontId="1" type="noConversion"/>
  </si>
  <si>
    <t>Zacks</t>
    <phoneticPr fontId="1" type="noConversion"/>
  </si>
  <si>
    <t>Dividend Yield</t>
    <phoneticPr fontId="1" type="noConversion"/>
  </si>
  <si>
    <t>Earnings</t>
    <phoneticPr fontId="1" type="noConversion"/>
  </si>
  <si>
    <t>Dividends</t>
    <phoneticPr fontId="1" type="noConversion"/>
  </si>
  <si>
    <t>Book Value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</si>
</sst>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Times"/>
    </font>
    <font>
      <sz val="8"/>
      <name val="Times"/>
    </font>
    <font>
      <sz val="10"/>
      <name val="Arial"/>
    </font>
    <font>
      <b/>
      <sz val="10"/>
      <name val="Arial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7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10" fontId="2" fillId="0" borderId="7" xfId="0" applyNumberFormat="1" applyFont="1" applyFill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7" xfId="0" applyNumberFormat="1" applyFont="1" applyFill="1" applyBorder="1" applyAlignment="1">
      <alignment horizontal="center"/>
    </xf>
    <xf numFmtId="10" fontId="2" fillId="2" borderId="8" xfId="0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0" fontId="2" fillId="0" borderId="5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10" fontId="2" fillId="0" borderId="0" xfId="0" applyNumberFormat="1" applyFont="1"/>
    <xf numFmtId="10" fontId="2" fillId="0" borderId="7" xfId="0" applyNumberFormat="1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0" fontId="2" fillId="2" borderId="7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right"/>
    </xf>
    <xf numFmtId="10" fontId="2" fillId="0" borderId="0" xfId="0" applyNumberFormat="1" applyFont="1"/>
    <xf numFmtId="10" fontId="2" fillId="0" borderId="0" xfId="0" applyNumberFormat="1" applyFont="1"/>
    <xf numFmtId="10" fontId="2" fillId="2" borderId="0" xfId="0" applyNumberFormat="1" applyFont="1" applyFill="1"/>
    <xf numFmtId="10" fontId="2" fillId="2" borderId="0" xfId="0" applyNumberFormat="1" applyFont="1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1:P80"/>
  <sheetViews>
    <sheetView tabSelected="1" topLeftCell="B1" zoomScale="125" zoomScaleNormal="125" zoomScalePageLayoutView="125" workbookViewId="0">
      <selection activeCell="K5" sqref="K5"/>
    </sheetView>
  </sheetViews>
  <sheetFormatPr defaultColWidth="10.83203125" defaultRowHeight="12.75" x14ac:dyDescent="0.2"/>
  <cols>
    <col min="1" max="2" width="10.83203125" style="1"/>
    <col min="3" max="3" width="19.1640625" style="1" customWidth="1"/>
    <col min="4" max="4" width="11.5" style="1" customWidth="1"/>
    <col min="5" max="5" width="8.6640625" style="1" customWidth="1"/>
    <col min="6" max="7" width="9.1640625" style="1" customWidth="1"/>
    <col min="8" max="8" width="7.83203125" style="1" customWidth="1"/>
    <col min="9" max="9" width="9.83203125" style="1" customWidth="1"/>
    <col min="10" max="10" width="9.6640625" style="1" customWidth="1"/>
    <col min="11" max="11" width="16.5" style="1" customWidth="1"/>
    <col min="12" max="12" width="10.83203125" style="32"/>
    <col min="13" max="17" width="10.83203125" style="1"/>
    <col min="18" max="18" width="9" style="1" customWidth="1"/>
    <col min="19" max="16384" width="10.83203125" style="1"/>
  </cols>
  <sheetData>
    <row r="1" spans="3:16" ht="15" x14ac:dyDescent="0.2">
      <c r="L1" s="44"/>
    </row>
    <row r="2" spans="3:16" ht="15" x14ac:dyDescent="0.2">
      <c r="L2" s="44" t="s">
        <v>11</v>
      </c>
    </row>
    <row r="6" spans="3:16" x14ac:dyDescent="0.2">
      <c r="H6" s="42" t="s">
        <v>21</v>
      </c>
    </row>
    <row r="8" spans="3:16" x14ac:dyDescent="0.2">
      <c r="H8" s="42" t="s">
        <v>39</v>
      </c>
    </row>
    <row r="10" spans="3:16" x14ac:dyDescent="0.2">
      <c r="D10" s="2" t="s">
        <v>73</v>
      </c>
      <c r="E10" s="49" t="s">
        <v>24</v>
      </c>
      <c r="F10" s="50"/>
      <c r="G10" s="50"/>
      <c r="H10" s="51"/>
      <c r="I10" s="3" t="s">
        <v>76</v>
      </c>
      <c r="J10" s="3" t="s">
        <v>77</v>
      </c>
      <c r="K10" s="2" t="s">
        <v>74</v>
      </c>
      <c r="L10" s="4" t="s">
        <v>75</v>
      </c>
      <c r="O10" s="1" t="s">
        <v>15</v>
      </c>
      <c r="P10" s="1" t="s">
        <v>17</v>
      </c>
    </row>
    <row r="11" spans="3:16" x14ac:dyDescent="0.2">
      <c r="C11" s="9" t="s">
        <v>20</v>
      </c>
      <c r="D11" s="5" t="s">
        <v>78</v>
      </c>
      <c r="E11" s="6" t="s">
        <v>79</v>
      </c>
      <c r="F11" s="6" t="s">
        <v>80</v>
      </c>
      <c r="G11" s="6" t="s">
        <v>81</v>
      </c>
      <c r="H11" s="6" t="s">
        <v>37</v>
      </c>
      <c r="I11" s="7" t="s">
        <v>79</v>
      </c>
      <c r="J11" s="7" t="s">
        <v>79</v>
      </c>
      <c r="K11" s="5" t="s">
        <v>0</v>
      </c>
      <c r="L11" s="8" t="s">
        <v>1</v>
      </c>
      <c r="O11" s="1" t="s">
        <v>16</v>
      </c>
      <c r="P11" s="1" t="s">
        <v>18</v>
      </c>
    </row>
    <row r="12" spans="3:16" x14ac:dyDescent="0.2">
      <c r="D12" s="6" t="s">
        <v>2</v>
      </c>
      <c r="E12" s="35" t="s">
        <v>3</v>
      </c>
      <c r="F12" s="36" t="s">
        <v>4</v>
      </c>
      <c r="G12" s="36" t="s">
        <v>5</v>
      </c>
      <c r="H12" s="37" t="s">
        <v>6</v>
      </c>
      <c r="I12" s="38" t="s">
        <v>33</v>
      </c>
      <c r="J12" s="38" t="s">
        <v>34</v>
      </c>
      <c r="K12" s="6" t="s">
        <v>35</v>
      </c>
      <c r="L12" s="39" t="s">
        <v>36</v>
      </c>
    </row>
    <row r="13" spans="3:16" x14ac:dyDescent="0.2">
      <c r="C13" s="1" t="s">
        <v>7</v>
      </c>
      <c r="D13" s="10">
        <v>4.4999999999999998E-2</v>
      </c>
      <c r="E13" s="11">
        <v>1.4999999999999999E-2</v>
      </c>
      <c r="F13" s="12">
        <v>0.02</v>
      </c>
      <c r="G13" s="12">
        <v>0.03</v>
      </c>
      <c r="H13" s="13">
        <v>0.03</v>
      </c>
      <c r="I13" s="14">
        <v>2.3199999999999998E-2</v>
      </c>
      <c r="J13" s="14">
        <v>2.8999999999999998E-2</v>
      </c>
      <c r="K13" s="10">
        <f>AVERAGE(E13:J13)</f>
        <v>2.4533333333333334E-2</v>
      </c>
      <c r="L13" s="33">
        <f>D13+K13</f>
        <v>6.9533333333333336E-2</v>
      </c>
      <c r="M13"/>
      <c r="O13" s="32">
        <f>D13+AVERAGE(E13:J13)</f>
        <v>6.9533333333333336E-2</v>
      </c>
      <c r="P13" s="45">
        <f>D13+AVERAGE(E13,I13,J13)</f>
        <v>6.7400000000000002E-2</v>
      </c>
    </row>
    <row r="14" spans="3:16" x14ac:dyDescent="0.2">
      <c r="C14" s="1" t="s">
        <v>8</v>
      </c>
      <c r="D14" s="10">
        <v>3.4000000000000002E-2</v>
      </c>
      <c r="E14" s="15">
        <v>0.05</v>
      </c>
      <c r="F14" s="16">
        <v>0.05</v>
      </c>
      <c r="G14" s="16">
        <v>0.05</v>
      </c>
      <c r="H14" s="13">
        <v>4.4999999999999998E-2</v>
      </c>
      <c r="I14" s="17">
        <v>6.0199999999999997E-2</v>
      </c>
      <c r="J14" s="17">
        <v>5.5E-2</v>
      </c>
      <c r="K14" s="10">
        <f t="shared" ref="K14:K60" si="0">AVERAGE(E14:J14)</f>
        <v>5.1699999999999996E-2</v>
      </c>
      <c r="L14" s="33">
        <f t="shared" ref="L14:L26" si="1">D14+K14</f>
        <v>8.5699999999999998E-2</v>
      </c>
      <c r="M14"/>
      <c r="O14" s="32">
        <f t="shared" ref="O14:O60" si="2">D14+AVERAGE(E14:J14)</f>
        <v>8.5699999999999998E-2</v>
      </c>
      <c r="P14" s="45">
        <f t="shared" ref="P14:P60" si="3">D14+AVERAGE(E14,I14,J14)</f>
        <v>8.9066666666666655E-2</v>
      </c>
    </row>
    <row r="15" spans="3:16" x14ac:dyDescent="0.2">
      <c r="C15" s="1" t="s">
        <v>9</v>
      </c>
      <c r="D15" s="10">
        <v>4.2999999999999997E-2</v>
      </c>
      <c r="E15" s="11">
        <v>0.04</v>
      </c>
      <c r="F15" s="12">
        <v>0.02</v>
      </c>
      <c r="G15" s="12">
        <v>0.03</v>
      </c>
      <c r="H15" s="13">
        <v>0.03</v>
      </c>
      <c r="I15" s="14">
        <v>4.2299999999999997E-2</v>
      </c>
      <c r="J15" s="14">
        <v>4.2000000000000003E-2</v>
      </c>
      <c r="K15" s="10">
        <f t="shared" si="0"/>
        <v>3.4050000000000004E-2</v>
      </c>
      <c r="L15" s="33">
        <f t="shared" si="1"/>
        <v>7.7050000000000007E-2</v>
      </c>
      <c r="M15"/>
      <c r="O15" s="32">
        <f t="shared" si="2"/>
        <v>7.7050000000000007E-2</v>
      </c>
      <c r="P15" s="45">
        <f t="shared" si="3"/>
        <v>8.4433333333333332E-2</v>
      </c>
    </row>
    <row r="16" spans="3:16" x14ac:dyDescent="0.2">
      <c r="C16" s="1" t="s">
        <v>10</v>
      </c>
      <c r="D16" s="10">
        <v>3.4000000000000002E-2</v>
      </c>
      <c r="E16" s="18">
        <v>-5.5E-2</v>
      </c>
      <c r="F16" s="19">
        <v>-7.4999999999999997E-2</v>
      </c>
      <c r="G16" s="12">
        <v>4.5499999999999999E-2</v>
      </c>
      <c r="H16" s="13">
        <v>3.5000000000000003E-2</v>
      </c>
      <c r="I16" s="40">
        <v>5.1999999999999998E-3</v>
      </c>
      <c r="J16" s="40">
        <v>-5.5999999999999994E-2</v>
      </c>
      <c r="K16" s="10">
        <f>AVERAGE(G16:H16)</f>
        <v>4.0250000000000001E-2</v>
      </c>
      <c r="L16" s="33">
        <f t="shared" si="1"/>
        <v>7.425000000000001E-2</v>
      </c>
      <c r="M16"/>
      <c r="O16" s="47">
        <f t="shared" si="2"/>
        <v>1.7283333333333335E-2</v>
      </c>
      <c r="P16" s="45" t="s">
        <v>19</v>
      </c>
    </row>
    <row r="17" spans="3:16" x14ac:dyDescent="0.2">
      <c r="C17" s="1" t="s">
        <v>12</v>
      </c>
      <c r="D17" s="10">
        <v>4.3999999999999997E-2</v>
      </c>
      <c r="E17" s="11">
        <v>0.02</v>
      </c>
      <c r="F17" s="19">
        <v>-4.4999999999999998E-2</v>
      </c>
      <c r="G17" s="12">
        <v>2.5000000000000001E-2</v>
      </c>
      <c r="H17" s="13">
        <v>3.5000000000000003E-2</v>
      </c>
      <c r="I17" s="40">
        <v>-6.4000000000000003E-3</v>
      </c>
      <c r="J17" s="14">
        <v>0.04</v>
      </c>
      <c r="K17" s="10">
        <f>AVERAGE(E17,G17:H17,J17)</f>
        <v>0.03</v>
      </c>
      <c r="L17" s="33">
        <f t="shared" si="1"/>
        <v>7.3999999999999996E-2</v>
      </c>
      <c r="M17"/>
      <c r="O17" s="32">
        <f t="shared" si="2"/>
        <v>5.5433333333333334E-2</v>
      </c>
      <c r="P17" s="45">
        <f t="shared" si="3"/>
        <v>6.1866666666666667E-2</v>
      </c>
    </row>
    <row r="18" spans="3:16" x14ac:dyDescent="0.2">
      <c r="C18" s="1" t="s">
        <v>25</v>
      </c>
      <c r="D18" s="10">
        <v>0.03</v>
      </c>
      <c r="E18" s="11">
        <v>4.4999999999999998E-2</v>
      </c>
      <c r="F18" s="12">
        <v>8.5000000000000006E-2</v>
      </c>
      <c r="G18" s="12">
        <v>7.0000000000000007E-2</v>
      </c>
      <c r="H18" s="13">
        <v>0.05</v>
      </c>
      <c r="I18" s="14">
        <v>6.2600000000000003E-2</v>
      </c>
      <c r="J18" s="14">
        <v>6.4000000000000001E-2</v>
      </c>
      <c r="K18" s="10">
        <f t="shared" si="0"/>
        <v>6.2766666666666665E-2</v>
      </c>
      <c r="L18" s="33">
        <f t="shared" si="1"/>
        <v>9.2766666666666664E-2</v>
      </c>
      <c r="M18"/>
      <c r="O18" s="32">
        <f t="shared" si="2"/>
        <v>9.2766666666666664E-2</v>
      </c>
      <c r="P18" s="45">
        <f t="shared" si="3"/>
        <v>8.72E-2</v>
      </c>
    </row>
    <row r="19" spans="3:16" x14ac:dyDescent="0.2">
      <c r="C19" s="1" t="s">
        <v>13</v>
      </c>
      <c r="D19" s="10">
        <v>3.4000000000000002E-2</v>
      </c>
      <c r="E19" s="11">
        <v>0.08</v>
      </c>
      <c r="F19" s="12">
        <v>0.08</v>
      </c>
      <c r="G19" s="12">
        <v>5.5E-2</v>
      </c>
      <c r="H19" s="13">
        <v>0.04</v>
      </c>
      <c r="I19" s="14">
        <v>6.3600000000000004E-2</v>
      </c>
      <c r="J19" s="14">
        <v>7.1999999999999995E-2</v>
      </c>
      <c r="K19" s="10">
        <f t="shared" si="0"/>
        <v>6.5100000000000005E-2</v>
      </c>
      <c r="L19" s="33">
        <f t="shared" si="1"/>
        <v>9.9100000000000008E-2</v>
      </c>
      <c r="M19"/>
      <c r="O19" s="32">
        <f t="shared" si="2"/>
        <v>9.9100000000000008E-2</v>
      </c>
      <c r="P19" s="45">
        <f t="shared" si="3"/>
        <v>0.10586666666666668</v>
      </c>
    </row>
    <row r="20" spans="3:16" x14ac:dyDescent="0.2">
      <c r="C20" s="1" t="s">
        <v>14</v>
      </c>
      <c r="D20" s="10">
        <v>4.3999999999999997E-2</v>
      </c>
      <c r="E20" s="18">
        <v>0</v>
      </c>
      <c r="F20" s="12">
        <v>0.02</v>
      </c>
      <c r="G20" s="12">
        <v>4.4999999999999998E-2</v>
      </c>
      <c r="H20" s="13">
        <v>0.04</v>
      </c>
      <c r="I20" s="14">
        <v>2.5999999999999999E-3</v>
      </c>
      <c r="J20" s="40">
        <v>-8.0000000000000002E-3</v>
      </c>
      <c r="K20" s="10">
        <f>AVERAGE(F20:I20)</f>
        <v>2.6900000000000004E-2</v>
      </c>
      <c r="L20" s="33">
        <f t="shared" si="1"/>
        <v>7.0900000000000005E-2</v>
      </c>
      <c r="M20"/>
      <c r="O20" s="32">
        <f t="shared" si="2"/>
        <v>6.0600000000000001E-2</v>
      </c>
      <c r="P20" s="48">
        <f>D20+AVERAGE(J20)</f>
        <v>3.5999999999999997E-2</v>
      </c>
    </row>
    <row r="21" spans="3:16" x14ac:dyDescent="0.2">
      <c r="C21" s="20" t="s">
        <v>26</v>
      </c>
      <c r="D21" s="10">
        <v>0.04</v>
      </c>
      <c r="E21" s="11">
        <v>5.5E-2</v>
      </c>
      <c r="F21" s="12">
        <v>1.4999999999999999E-2</v>
      </c>
      <c r="G21" s="12">
        <v>0.02</v>
      </c>
      <c r="H21" s="13">
        <v>2.5000000000000001E-2</v>
      </c>
      <c r="I21" s="14">
        <v>8.8999999999999996E-2</v>
      </c>
      <c r="J21" s="14">
        <v>6.6000000000000003E-2</v>
      </c>
      <c r="K21" s="10">
        <f t="shared" si="0"/>
        <v>4.5000000000000005E-2</v>
      </c>
      <c r="L21" s="33">
        <f t="shared" si="1"/>
        <v>8.5000000000000006E-2</v>
      </c>
      <c r="M21"/>
      <c r="O21" s="32">
        <f t="shared" si="2"/>
        <v>8.5000000000000006E-2</v>
      </c>
      <c r="P21" s="45">
        <f t="shared" si="3"/>
        <v>0.10999999999999999</v>
      </c>
    </row>
    <row r="22" spans="3:16" x14ac:dyDescent="0.2">
      <c r="C22" s="20" t="s">
        <v>52</v>
      </c>
      <c r="D22" s="10">
        <v>3.7999999999999999E-2</v>
      </c>
      <c r="E22" s="18">
        <v>-5.0000000000000001E-3</v>
      </c>
      <c r="F22" s="12">
        <v>0.02</v>
      </c>
      <c r="G22" s="12">
        <v>4.4999999999999998E-2</v>
      </c>
      <c r="H22" s="13">
        <v>0.04</v>
      </c>
      <c r="I22" s="14">
        <v>4.4999999999999998E-2</v>
      </c>
      <c r="J22" s="14">
        <v>3.2000000000000001E-2</v>
      </c>
      <c r="K22" s="10">
        <f>AVERAGE(F22:J22)</f>
        <v>3.6400000000000002E-2</v>
      </c>
      <c r="L22" s="33">
        <f t="shared" si="1"/>
        <v>7.4399999999999994E-2</v>
      </c>
      <c r="M22"/>
      <c r="O22" s="32">
        <f t="shared" si="2"/>
        <v>6.7500000000000004E-2</v>
      </c>
      <c r="P22" s="45">
        <f>D22+AVERAGE(I22,J22)</f>
        <v>7.6499999999999999E-2</v>
      </c>
    </row>
    <row r="23" spans="3:16" x14ac:dyDescent="0.2">
      <c r="C23" s="20" t="s">
        <v>53</v>
      </c>
      <c r="D23" s="10">
        <v>0.04</v>
      </c>
      <c r="E23" s="11">
        <v>0.05</v>
      </c>
      <c r="F23" s="12">
        <v>2.5000000000000001E-2</v>
      </c>
      <c r="G23" s="12">
        <v>5.5E-2</v>
      </c>
      <c r="H23" s="13">
        <v>4.4999999999999998E-2</v>
      </c>
      <c r="I23" s="14">
        <v>4.7E-2</v>
      </c>
      <c r="J23" s="14">
        <v>4.4999999999999998E-2</v>
      </c>
      <c r="K23" s="10">
        <f t="shared" si="0"/>
        <v>4.4499999999999991E-2</v>
      </c>
      <c r="L23" s="33">
        <f t="shared" si="1"/>
        <v>8.4499999999999992E-2</v>
      </c>
      <c r="M23"/>
      <c r="O23" s="32">
        <f t="shared" si="2"/>
        <v>8.4499999999999992E-2</v>
      </c>
      <c r="P23" s="45">
        <f t="shared" si="3"/>
        <v>8.7333333333333346E-2</v>
      </c>
    </row>
    <row r="24" spans="3:16" x14ac:dyDescent="0.2">
      <c r="C24" s="20" t="s">
        <v>54</v>
      </c>
      <c r="D24" s="14">
        <v>4.7E-2</v>
      </c>
      <c r="E24" s="11">
        <v>3.5000000000000003E-2</v>
      </c>
      <c r="F24" s="12">
        <v>3.5000000000000003E-2</v>
      </c>
      <c r="G24" s="12">
        <v>0.04</v>
      </c>
      <c r="H24" s="13">
        <v>3.5000000000000003E-2</v>
      </c>
      <c r="I24" s="14">
        <v>3.6400000000000002E-2</v>
      </c>
      <c r="J24" s="14">
        <v>3.6999999999999998E-2</v>
      </c>
      <c r="K24" s="10">
        <f t="shared" si="0"/>
        <v>3.6400000000000002E-2</v>
      </c>
      <c r="L24" s="33">
        <f t="shared" si="1"/>
        <v>8.3400000000000002E-2</v>
      </c>
      <c r="M24"/>
      <c r="O24" s="32">
        <f t="shared" si="2"/>
        <v>8.3400000000000002E-2</v>
      </c>
      <c r="P24" s="45">
        <f t="shared" si="3"/>
        <v>8.3133333333333337E-2</v>
      </c>
    </row>
    <row r="25" spans="3:16" x14ac:dyDescent="0.2">
      <c r="C25" s="1" t="s">
        <v>55</v>
      </c>
      <c r="D25" s="10">
        <v>4.9000000000000002E-2</v>
      </c>
      <c r="E25" s="11">
        <v>0.02</v>
      </c>
      <c r="F25" s="12">
        <v>1.4999999999999999E-2</v>
      </c>
      <c r="G25" s="12">
        <v>0.02</v>
      </c>
      <c r="H25" s="13">
        <v>3.5000000000000003E-2</v>
      </c>
      <c r="I25" s="14">
        <v>6.6799999999999998E-2</v>
      </c>
      <c r="J25" s="14">
        <v>0.05</v>
      </c>
      <c r="K25" s="10">
        <f t="shared" si="0"/>
        <v>3.4466666666666666E-2</v>
      </c>
      <c r="L25" s="33">
        <f t="shared" si="1"/>
        <v>8.3466666666666661E-2</v>
      </c>
      <c r="M25"/>
      <c r="O25" s="32">
        <f t="shared" si="2"/>
        <v>8.3466666666666661E-2</v>
      </c>
      <c r="P25" s="45">
        <f t="shared" si="3"/>
        <v>9.4600000000000004E-2</v>
      </c>
    </row>
    <row r="26" spans="3:16" x14ac:dyDescent="0.2">
      <c r="C26" s="1" t="s">
        <v>56</v>
      </c>
      <c r="D26" s="10">
        <v>4.9000000000000002E-2</v>
      </c>
      <c r="E26" s="11">
        <v>0.06</v>
      </c>
      <c r="F26" s="19">
        <v>0</v>
      </c>
      <c r="G26" s="12">
        <v>4.4999999999999998E-2</v>
      </c>
      <c r="H26" s="13">
        <v>4.4999999999999998E-2</v>
      </c>
      <c r="I26" s="14">
        <v>5.5800000000000002E-2</v>
      </c>
      <c r="J26" s="14">
        <v>5.8000000000000003E-2</v>
      </c>
      <c r="K26" s="10">
        <f>AVERAGE(E26,G26:J26)</f>
        <v>5.2759999999999994E-2</v>
      </c>
      <c r="L26" s="33">
        <f t="shared" si="1"/>
        <v>0.10175999999999999</v>
      </c>
      <c r="M26"/>
      <c r="O26" s="32">
        <f t="shared" si="2"/>
        <v>9.296666666666667E-2</v>
      </c>
      <c r="P26" s="45">
        <f t="shared" si="3"/>
        <v>0.10693333333333334</v>
      </c>
    </row>
    <row r="27" spans="3:16" x14ac:dyDescent="0.2">
      <c r="D27" s="21"/>
      <c r="E27" s="22"/>
      <c r="F27" s="23"/>
      <c r="G27" s="23"/>
      <c r="H27" s="24"/>
      <c r="I27" s="25"/>
      <c r="J27" s="25"/>
      <c r="K27" s="10"/>
      <c r="L27" s="33"/>
      <c r="M27"/>
      <c r="O27" s="32"/>
      <c r="P27" s="45"/>
    </row>
    <row r="28" spans="3:16" x14ac:dyDescent="0.2">
      <c r="C28" s="1" t="s">
        <v>57</v>
      </c>
      <c r="D28" s="10">
        <v>0.04</v>
      </c>
      <c r="E28" s="11">
        <v>0.06</v>
      </c>
      <c r="F28" s="12">
        <v>0.04</v>
      </c>
      <c r="G28" s="12">
        <v>4.4999999999999998E-2</v>
      </c>
      <c r="H28" s="13">
        <v>3.5000000000000003E-2</v>
      </c>
      <c r="I28" s="14">
        <v>0.06</v>
      </c>
      <c r="J28" s="14" t="s">
        <v>22</v>
      </c>
      <c r="K28" s="10">
        <f t="shared" si="0"/>
        <v>4.8000000000000001E-2</v>
      </c>
      <c r="L28" s="33">
        <f>D28+K28</f>
        <v>8.7999999999999995E-2</v>
      </c>
      <c r="M28"/>
      <c r="O28" s="32">
        <f t="shared" si="2"/>
        <v>8.7999999999999995E-2</v>
      </c>
      <c r="P28" s="45">
        <f t="shared" si="3"/>
        <v>0.1</v>
      </c>
    </row>
    <row r="29" spans="3:16" x14ac:dyDescent="0.2">
      <c r="C29" s="1" t="s">
        <v>58</v>
      </c>
      <c r="D29" s="10">
        <v>3.5000000000000003E-2</v>
      </c>
      <c r="E29" s="11">
        <v>0.06</v>
      </c>
      <c r="F29" s="12">
        <v>4.4999999999999998E-2</v>
      </c>
      <c r="G29" s="12">
        <v>0.04</v>
      </c>
      <c r="H29" s="13">
        <v>0.05</v>
      </c>
      <c r="I29" s="14">
        <v>4.9000000000000002E-2</v>
      </c>
      <c r="J29" s="14">
        <v>5.5E-2</v>
      </c>
      <c r="K29" s="10">
        <f t="shared" si="0"/>
        <v>4.9833333333333334E-2</v>
      </c>
      <c r="L29" s="33">
        <f t="shared" ref="L29:L45" si="4">D29+K29</f>
        <v>8.4833333333333344E-2</v>
      </c>
      <c r="M29"/>
      <c r="O29" s="32">
        <f t="shared" si="2"/>
        <v>8.4833333333333344E-2</v>
      </c>
      <c r="P29" s="45">
        <f t="shared" si="3"/>
        <v>8.9666666666666672E-2</v>
      </c>
    </row>
    <row r="30" spans="3:16" x14ac:dyDescent="0.2">
      <c r="C30" s="1" t="s">
        <v>59</v>
      </c>
      <c r="D30" s="10">
        <v>0.04</v>
      </c>
      <c r="E30" s="11">
        <v>2.5000000000000001E-2</v>
      </c>
      <c r="F30" s="12">
        <v>0.02</v>
      </c>
      <c r="G30" s="12">
        <v>5.0000000000000001E-3</v>
      </c>
      <c r="H30" s="13">
        <v>3.5000000000000003E-2</v>
      </c>
      <c r="I30" s="14">
        <v>0.02</v>
      </c>
      <c r="J30" s="14">
        <v>7.4999999999999997E-2</v>
      </c>
      <c r="K30" s="10">
        <f t="shared" si="0"/>
        <v>0.03</v>
      </c>
      <c r="L30" s="33">
        <f t="shared" si="4"/>
        <v>7.0000000000000007E-2</v>
      </c>
      <c r="M30"/>
      <c r="O30" s="32">
        <f t="shared" si="2"/>
        <v>7.0000000000000007E-2</v>
      </c>
      <c r="P30" s="45">
        <f t="shared" si="3"/>
        <v>0.08</v>
      </c>
    </row>
    <row r="31" spans="3:16" x14ac:dyDescent="0.2">
      <c r="C31" s="1" t="s">
        <v>40</v>
      </c>
      <c r="D31" s="10">
        <v>3.9E-2</v>
      </c>
      <c r="E31" s="11">
        <v>4.4999999999999998E-2</v>
      </c>
      <c r="F31" s="12">
        <v>4.4999999999999998E-2</v>
      </c>
      <c r="G31" s="12">
        <v>4.4999999999999998E-2</v>
      </c>
      <c r="H31" s="13">
        <v>0.04</v>
      </c>
      <c r="I31" s="14">
        <v>4.7899999999999998E-2</v>
      </c>
      <c r="J31" s="14">
        <v>4.3999999999999997E-2</v>
      </c>
      <c r="K31" s="10">
        <f t="shared" si="0"/>
        <v>4.448333333333334E-2</v>
      </c>
      <c r="L31" s="33">
        <f t="shared" si="4"/>
        <v>8.348333333333334E-2</v>
      </c>
      <c r="M31"/>
      <c r="O31" s="32">
        <f t="shared" si="2"/>
        <v>8.348333333333334E-2</v>
      </c>
      <c r="P31" s="45">
        <f t="shared" si="3"/>
        <v>8.4633333333333338E-2</v>
      </c>
    </row>
    <row r="32" spans="3:16" x14ac:dyDescent="0.2">
      <c r="C32" s="1" t="s">
        <v>60</v>
      </c>
      <c r="D32" s="10">
        <v>3.6999999999999998E-2</v>
      </c>
      <c r="E32" s="11">
        <v>6.5000000000000002E-2</v>
      </c>
      <c r="F32" s="12">
        <v>0.06</v>
      </c>
      <c r="G32" s="12">
        <v>0.06</v>
      </c>
      <c r="H32" s="13">
        <v>0.05</v>
      </c>
      <c r="I32" s="14">
        <v>6.3E-2</v>
      </c>
      <c r="J32" s="14">
        <v>6.0999999999999999E-2</v>
      </c>
      <c r="K32" s="10">
        <f t="shared" si="0"/>
        <v>5.9833333333333329E-2</v>
      </c>
      <c r="L32" s="33">
        <f t="shared" si="4"/>
        <v>9.6833333333333327E-2</v>
      </c>
      <c r="M32"/>
      <c r="O32" s="32">
        <f t="shared" si="2"/>
        <v>9.6833333333333327E-2</v>
      </c>
      <c r="P32" s="45">
        <f t="shared" si="3"/>
        <v>0.1</v>
      </c>
    </row>
    <row r="33" spans="3:16" x14ac:dyDescent="0.2">
      <c r="C33" s="1" t="s">
        <v>61</v>
      </c>
      <c r="D33" s="10">
        <v>0.04</v>
      </c>
      <c r="E33" s="11">
        <v>2.5000000000000001E-2</v>
      </c>
      <c r="F33" s="12">
        <v>0.06</v>
      </c>
      <c r="G33" s="12">
        <v>2.5000000000000001E-2</v>
      </c>
      <c r="H33" s="13">
        <v>0.03</v>
      </c>
      <c r="I33" s="14">
        <v>3.7699999999999997E-2</v>
      </c>
      <c r="J33" s="14">
        <v>5.2999999999999999E-2</v>
      </c>
      <c r="K33" s="10">
        <f t="shared" si="0"/>
        <v>3.8449999999999991E-2</v>
      </c>
      <c r="L33" s="33">
        <f t="shared" si="4"/>
        <v>7.8449999999999992E-2</v>
      </c>
      <c r="M33"/>
      <c r="O33" s="32">
        <f t="shared" si="2"/>
        <v>7.8449999999999992E-2</v>
      </c>
      <c r="P33" s="45">
        <f t="shared" si="3"/>
        <v>7.8566666666666674E-2</v>
      </c>
    </row>
    <row r="34" spans="3:16" x14ac:dyDescent="0.2">
      <c r="C34" s="1" t="s">
        <v>62</v>
      </c>
      <c r="D34" s="10">
        <v>3.1E-2</v>
      </c>
      <c r="E34" s="11">
        <v>4.4999999999999998E-2</v>
      </c>
      <c r="F34" s="12">
        <v>8.5000000000000006E-2</v>
      </c>
      <c r="G34" s="12">
        <v>0.05</v>
      </c>
      <c r="H34" s="13">
        <v>4.4999999999999998E-2</v>
      </c>
      <c r="I34" s="14">
        <v>7.0000000000000007E-2</v>
      </c>
      <c r="J34" s="14">
        <v>0.08</v>
      </c>
      <c r="K34" s="10">
        <f t="shared" si="0"/>
        <v>6.25E-2</v>
      </c>
      <c r="L34" s="33">
        <f t="shared" si="4"/>
        <v>9.35E-2</v>
      </c>
      <c r="M34"/>
      <c r="O34" s="32">
        <f t="shared" si="2"/>
        <v>9.35E-2</v>
      </c>
      <c r="P34" s="45">
        <f t="shared" si="3"/>
        <v>9.6000000000000002E-2</v>
      </c>
    </row>
    <row r="35" spans="3:16" x14ac:dyDescent="0.2">
      <c r="C35" s="1" t="s">
        <v>63</v>
      </c>
      <c r="D35" s="10">
        <v>3.5000000000000003E-2</v>
      </c>
      <c r="E35" s="11">
        <v>0.05</v>
      </c>
      <c r="F35" s="12">
        <v>5.5E-2</v>
      </c>
      <c r="G35" s="12">
        <v>0.04</v>
      </c>
      <c r="H35" s="13">
        <v>0.04</v>
      </c>
      <c r="I35" s="14">
        <v>5.8500000000000003E-2</v>
      </c>
      <c r="J35" s="14">
        <v>6.2E-2</v>
      </c>
      <c r="K35" s="10">
        <f t="shared" si="0"/>
        <v>5.0916666666666666E-2</v>
      </c>
      <c r="L35" s="33">
        <f t="shared" si="4"/>
        <v>8.5916666666666669E-2</v>
      </c>
      <c r="M35"/>
      <c r="O35" s="32">
        <f t="shared" si="2"/>
        <v>8.5916666666666669E-2</v>
      </c>
      <c r="P35" s="45">
        <f t="shared" si="3"/>
        <v>9.183333333333335E-2</v>
      </c>
    </row>
    <row r="36" spans="3:16" x14ac:dyDescent="0.2">
      <c r="C36" s="1" t="s">
        <v>64</v>
      </c>
      <c r="D36" s="10">
        <v>4.3999999999999997E-2</v>
      </c>
      <c r="E36" s="11">
        <v>0.04</v>
      </c>
      <c r="F36" s="12">
        <v>4.4999999999999998E-2</v>
      </c>
      <c r="G36" s="12">
        <v>0.03</v>
      </c>
      <c r="H36" s="13">
        <v>0.03</v>
      </c>
      <c r="I36" s="14">
        <v>0.03</v>
      </c>
      <c r="J36" s="14">
        <v>0.03</v>
      </c>
      <c r="K36" s="10">
        <f t="shared" si="0"/>
        <v>3.4166666666666665E-2</v>
      </c>
      <c r="L36" s="33">
        <f t="shared" si="4"/>
        <v>7.8166666666666662E-2</v>
      </c>
      <c r="M36"/>
      <c r="O36" s="32">
        <f t="shared" si="2"/>
        <v>7.8166666666666662E-2</v>
      </c>
      <c r="P36" s="45">
        <f t="shared" si="3"/>
        <v>7.7333333333333337E-2</v>
      </c>
    </row>
    <row r="37" spans="3:16" x14ac:dyDescent="0.2">
      <c r="C37" s="1" t="s">
        <v>65</v>
      </c>
      <c r="D37" s="10">
        <v>4.4999999999999998E-2</v>
      </c>
      <c r="E37" s="18">
        <v>-0.02</v>
      </c>
      <c r="F37" s="12">
        <v>5.0000000000000001E-3</v>
      </c>
      <c r="G37" s="12">
        <v>3.5000000000000003E-2</v>
      </c>
      <c r="H37" s="13">
        <v>0.04</v>
      </c>
      <c r="I37" s="40">
        <v>-9.1999999999999998E-3</v>
      </c>
      <c r="J37" s="25" t="s">
        <v>27</v>
      </c>
      <c r="K37" s="10">
        <f>AVERAGE(F37:H37)</f>
        <v>2.6666666666666668E-2</v>
      </c>
      <c r="L37" s="33">
        <f t="shared" si="4"/>
        <v>7.166666666666667E-2</v>
      </c>
      <c r="M37"/>
      <c r="O37" s="32">
        <f t="shared" si="2"/>
        <v>5.5160000000000001E-2</v>
      </c>
      <c r="P37" s="45" t="s">
        <v>19</v>
      </c>
    </row>
    <row r="38" spans="3:16" x14ac:dyDescent="0.2">
      <c r="C38" s="1" t="s">
        <v>66</v>
      </c>
      <c r="D38" s="10">
        <v>3.6000000000000004E-2</v>
      </c>
      <c r="E38" s="11">
        <v>0.06</v>
      </c>
      <c r="F38" s="12">
        <v>7.0000000000000007E-2</v>
      </c>
      <c r="G38" s="12">
        <v>2.5000000000000001E-2</v>
      </c>
      <c r="H38" s="13">
        <v>2.5000000000000001E-2</v>
      </c>
      <c r="I38" s="14">
        <v>5.2499999999999998E-2</v>
      </c>
      <c r="J38" s="14">
        <v>5.0999999999999997E-2</v>
      </c>
      <c r="K38" s="10">
        <f t="shared" si="0"/>
        <v>4.7249999999999993E-2</v>
      </c>
      <c r="L38" s="33">
        <f t="shared" si="4"/>
        <v>8.3249999999999991E-2</v>
      </c>
      <c r="M38"/>
      <c r="O38" s="32">
        <f t="shared" si="2"/>
        <v>8.3249999999999991E-2</v>
      </c>
      <c r="P38" s="45">
        <f t="shared" si="3"/>
        <v>9.0499999999999997E-2</v>
      </c>
    </row>
    <row r="39" spans="3:16" x14ac:dyDescent="0.2">
      <c r="C39" s="1" t="s">
        <v>28</v>
      </c>
      <c r="D39" s="10">
        <v>4.7E-2</v>
      </c>
      <c r="E39" s="11">
        <v>3.5000000000000003E-2</v>
      </c>
      <c r="F39" s="12">
        <v>1.4999999999999999E-2</v>
      </c>
      <c r="G39" s="12">
        <v>3.5000000000000003E-2</v>
      </c>
      <c r="H39" s="13">
        <v>0.03</v>
      </c>
      <c r="I39" s="14">
        <v>3.5000000000000003E-2</v>
      </c>
      <c r="J39" s="14">
        <v>4.2000000000000003E-2</v>
      </c>
      <c r="K39" s="10">
        <f t="shared" si="0"/>
        <v>3.2000000000000008E-2</v>
      </c>
      <c r="L39" s="33">
        <f t="shared" si="4"/>
        <v>7.9000000000000015E-2</v>
      </c>
      <c r="M39"/>
      <c r="O39" s="32">
        <f t="shared" si="2"/>
        <v>7.9000000000000015E-2</v>
      </c>
      <c r="P39" s="45">
        <f t="shared" si="3"/>
        <v>8.4333333333333343E-2</v>
      </c>
    </row>
    <row r="40" spans="3:16" x14ac:dyDescent="0.2">
      <c r="C40" s="1" t="s">
        <v>67</v>
      </c>
      <c r="D40" s="10">
        <v>0.03</v>
      </c>
      <c r="E40" s="11">
        <v>0.08</v>
      </c>
      <c r="F40" s="12">
        <v>0.04</v>
      </c>
      <c r="G40" s="12">
        <v>0.06</v>
      </c>
      <c r="H40" s="13">
        <v>7.4999999999999997E-2</v>
      </c>
      <c r="I40" s="14">
        <v>0.04</v>
      </c>
      <c r="J40" s="25" t="s">
        <v>27</v>
      </c>
      <c r="K40" s="10">
        <f t="shared" si="0"/>
        <v>5.8999999999999997E-2</v>
      </c>
      <c r="L40" s="33">
        <f t="shared" si="4"/>
        <v>8.8999999999999996E-2</v>
      </c>
      <c r="M40"/>
      <c r="O40" s="32">
        <f t="shared" si="2"/>
        <v>8.8999999999999996E-2</v>
      </c>
      <c r="P40" s="45">
        <f t="shared" si="3"/>
        <v>0.09</v>
      </c>
    </row>
    <row r="41" spans="3:16" x14ac:dyDescent="0.2">
      <c r="C41" s="1" t="s">
        <v>68</v>
      </c>
      <c r="D41" s="10">
        <v>2.6000000000000002E-2</v>
      </c>
      <c r="E41" s="11">
        <v>5.5E-2</v>
      </c>
      <c r="F41" s="12">
        <v>0.09</v>
      </c>
      <c r="G41" s="12">
        <v>6.5000000000000002E-2</v>
      </c>
      <c r="H41" s="13">
        <v>5.5E-2</v>
      </c>
      <c r="I41" s="14">
        <v>0.05</v>
      </c>
      <c r="J41" s="14">
        <v>5.7000000000000002E-2</v>
      </c>
      <c r="K41" s="10">
        <f t="shared" si="0"/>
        <v>6.2E-2</v>
      </c>
      <c r="L41" s="33">
        <f t="shared" si="4"/>
        <v>8.7999999999999995E-2</v>
      </c>
      <c r="M41"/>
      <c r="O41" s="32">
        <f t="shared" si="2"/>
        <v>8.7999999999999995E-2</v>
      </c>
      <c r="P41" s="45">
        <f t="shared" si="3"/>
        <v>0.08</v>
      </c>
    </row>
    <row r="42" spans="3:16" x14ac:dyDescent="0.2">
      <c r="C42" s="1" t="s">
        <v>29</v>
      </c>
      <c r="D42" s="10">
        <v>4.2999999999999997E-2</v>
      </c>
      <c r="E42" s="11">
        <v>0.15</v>
      </c>
      <c r="F42" s="12">
        <v>1.4999999999999999E-2</v>
      </c>
      <c r="G42" s="12">
        <v>2.5000000000000001E-2</v>
      </c>
      <c r="H42" s="13">
        <v>5.5E-2</v>
      </c>
      <c r="I42" s="14">
        <v>0.06</v>
      </c>
      <c r="J42" s="25" t="s">
        <v>27</v>
      </c>
      <c r="K42" s="10">
        <f t="shared" si="0"/>
        <v>6.0999999999999985E-2</v>
      </c>
      <c r="L42" s="33">
        <f t="shared" si="4"/>
        <v>0.10399999999999998</v>
      </c>
      <c r="M42"/>
      <c r="O42" s="32">
        <f t="shared" si="2"/>
        <v>0.10399999999999998</v>
      </c>
      <c r="P42" s="48">
        <f t="shared" si="3"/>
        <v>0.14799999999999999</v>
      </c>
    </row>
    <row r="43" spans="3:16" x14ac:dyDescent="0.2">
      <c r="C43" s="1" t="s">
        <v>69</v>
      </c>
      <c r="D43" s="10">
        <v>3.5999999999999997E-2</v>
      </c>
      <c r="E43" s="11">
        <v>8.5000000000000006E-2</v>
      </c>
      <c r="F43" s="12">
        <v>1.4999999999999999E-2</v>
      </c>
      <c r="G43" s="12">
        <v>2.5000000000000001E-2</v>
      </c>
      <c r="H43" s="13">
        <v>6.5000000000000002E-2</v>
      </c>
      <c r="I43" s="14">
        <v>0.04</v>
      </c>
      <c r="J43" s="14">
        <v>4.7E-2</v>
      </c>
      <c r="K43" s="10">
        <f t="shared" si="0"/>
        <v>4.6166666666666668E-2</v>
      </c>
      <c r="L43" s="33">
        <f t="shared" si="4"/>
        <v>8.2166666666666666E-2</v>
      </c>
      <c r="M43"/>
      <c r="O43" s="32">
        <f t="shared" si="2"/>
        <v>8.2166666666666666E-2</v>
      </c>
      <c r="P43" s="45">
        <f t="shared" si="3"/>
        <v>9.3333333333333324E-2</v>
      </c>
    </row>
    <row r="44" spans="3:16" x14ac:dyDescent="0.2">
      <c r="C44" s="1" t="s">
        <v>30</v>
      </c>
      <c r="D44" s="10">
        <v>0.04</v>
      </c>
      <c r="E44" s="11">
        <v>0.06</v>
      </c>
      <c r="F44" s="12">
        <v>0.03</v>
      </c>
      <c r="G44" s="12">
        <v>0.05</v>
      </c>
      <c r="H44" s="13">
        <v>4.4999999999999998E-2</v>
      </c>
      <c r="I44" s="14">
        <v>2.9000000000000001E-2</v>
      </c>
      <c r="J44" s="14">
        <v>3.6999999999999998E-2</v>
      </c>
      <c r="K44" s="10">
        <f t="shared" si="0"/>
        <v>4.1833333333333333E-2</v>
      </c>
      <c r="L44" s="33">
        <f t="shared" si="4"/>
        <v>8.1833333333333341E-2</v>
      </c>
      <c r="M44"/>
      <c r="O44" s="32">
        <f t="shared" si="2"/>
        <v>8.1833333333333341E-2</v>
      </c>
      <c r="P44" s="45">
        <f t="shared" si="3"/>
        <v>8.2000000000000003E-2</v>
      </c>
    </row>
    <row r="45" spans="3:16" x14ac:dyDescent="0.2">
      <c r="C45" s="1" t="s">
        <v>70</v>
      </c>
      <c r="D45" s="10">
        <v>3.3000000000000002E-2</v>
      </c>
      <c r="E45" s="11">
        <v>0.06</v>
      </c>
      <c r="F45" s="12">
        <v>0.11</v>
      </c>
      <c r="G45" s="12">
        <v>2.5000000000000001E-2</v>
      </c>
      <c r="H45" s="13">
        <v>5.5E-2</v>
      </c>
      <c r="I45" s="14">
        <v>5.1499999999999997E-2</v>
      </c>
      <c r="J45" s="14">
        <v>4.9000000000000002E-2</v>
      </c>
      <c r="K45" s="10">
        <f t="shared" si="0"/>
        <v>5.8416666666666665E-2</v>
      </c>
      <c r="L45" s="33">
        <f t="shared" si="4"/>
        <v>9.1416666666666674E-2</v>
      </c>
      <c r="M45"/>
      <c r="O45" s="32">
        <f t="shared" si="2"/>
        <v>9.1416666666666674E-2</v>
      </c>
      <c r="P45" s="45">
        <f t="shared" si="3"/>
        <v>8.6499999999999994E-2</v>
      </c>
    </row>
    <row r="46" spans="3:16" x14ac:dyDescent="0.2">
      <c r="D46" s="21"/>
      <c r="E46" s="22"/>
      <c r="F46" s="23"/>
      <c r="G46" s="23"/>
      <c r="H46" s="24"/>
      <c r="I46" s="25"/>
      <c r="J46" s="25"/>
      <c r="K46" s="10"/>
      <c r="L46" s="33"/>
      <c r="M46"/>
      <c r="O46" s="32"/>
      <c r="P46" s="45"/>
    </row>
    <row r="47" spans="3:16" x14ac:dyDescent="0.2">
      <c r="C47" s="1" t="s">
        <v>71</v>
      </c>
      <c r="D47" s="10">
        <v>0.04</v>
      </c>
      <c r="E47" s="11">
        <v>5.5E-2</v>
      </c>
      <c r="F47" s="12">
        <v>4.4999999999999998E-2</v>
      </c>
      <c r="G47" s="12">
        <v>0.03</v>
      </c>
      <c r="H47" s="13">
        <v>0.03</v>
      </c>
      <c r="I47" s="14">
        <v>0.05</v>
      </c>
      <c r="J47" s="25" t="s">
        <v>27</v>
      </c>
      <c r="K47" s="10">
        <f t="shared" si="0"/>
        <v>4.2000000000000003E-2</v>
      </c>
      <c r="L47" s="33">
        <f>D47+K47</f>
        <v>8.2000000000000003E-2</v>
      </c>
      <c r="M47"/>
      <c r="O47" s="32">
        <f t="shared" si="2"/>
        <v>8.2000000000000003E-2</v>
      </c>
      <c r="P47" s="45">
        <f t="shared" si="3"/>
        <v>9.2499999999999999E-2</v>
      </c>
    </row>
    <row r="48" spans="3:16" x14ac:dyDescent="0.2">
      <c r="C48" s="1" t="s">
        <v>72</v>
      </c>
      <c r="D48" s="10">
        <v>2.7E-2</v>
      </c>
      <c r="E48" s="11">
        <v>9.5000000000000001E-2</v>
      </c>
      <c r="F48" s="12">
        <v>0.04</v>
      </c>
      <c r="G48" s="12">
        <v>3.5000000000000003E-2</v>
      </c>
      <c r="H48" s="13">
        <v>0.04</v>
      </c>
      <c r="I48" s="14">
        <v>7.0000000000000007E-2</v>
      </c>
      <c r="J48" s="14" t="s">
        <v>22</v>
      </c>
      <c r="K48" s="10">
        <f t="shared" si="0"/>
        <v>5.6000000000000008E-2</v>
      </c>
      <c r="L48" s="33">
        <f t="shared" ref="L48:L60" si="5">D48+K48</f>
        <v>8.3000000000000004E-2</v>
      </c>
      <c r="M48"/>
      <c r="O48" s="32">
        <f t="shared" si="2"/>
        <v>8.3000000000000004E-2</v>
      </c>
      <c r="P48" s="45">
        <f t="shared" si="3"/>
        <v>0.1095</v>
      </c>
    </row>
    <row r="49" spans="3:16" x14ac:dyDescent="0.2">
      <c r="C49" s="1" t="s">
        <v>42</v>
      </c>
      <c r="D49" s="10">
        <v>2.5999999999999999E-2</v>
      </c>
      <c r="E49" s="11">
        <v>2.5000000000000001E-2</v>
      </c>
      <c r="F49" s="12">
        <v>7.4999999999999997E-2</v>
      </c>
      <c r="G49" s="12">
        <v>5.5E-2</v>
      </c>
      <c r="H49" s="13">
        <v>0.06</v>
      </c>
      <c r="I49" s="14">
        <v>3.7499999999999999E-2</v>
      </c>
      <c r="J49" s="14">
        <v>0.03</v>
      </c>
      <c r="K49" s="10">
        <f t="shared" si="0"/>
        <v>4.7083333333333331E-2</v>
      </c>
      <c r="L49" s="33">
        <f t="shared" si="5"/>
        <v>7.3083333333333333E-2</v>
      </c>
      <c r="M49"/>
      <c r="O49" s="32">
        <f t="shared" si="2"/>
        <v>7.3083333333333333E-2</v>
      </c>
      <c r="P49" s="45">
        <f t="shared" si="3"/>
        <v>5.6833333333333333E-2</v>
      </c>
    </row>
    <row r="50" spans="3:16" x14ac:dyDescent="0.2">
      <c r="C50" s="26" t="s">
        <v>43</v>
      </c>
      <c r="D50" s="10">
        <v>0.03</v>
      </c>
      <c r="E50" s="11">
        <v>0.03</v>
      </c>
      <c r="F50" s="34">
        <v>7.0000000000000007E-2</v>
      </c>
      <c r="G50" s="12">
        <v>5.5E-2</v>
      </c>
      <c r="H50" s="13">
        <v>0.05</v>
      </c>
      <c r="I50" s="14">
        <v>3.7000000000000005E-2</v>
      </c>
      <c r="J50" s="14">
        <v>3.5000000000000003E-2</v>
      </c>
      <c r="K50" s="10">
        <f>AVERAGE(E50:J50)</f>
        <v>4.6166666666666668E-2</v>
      </c>
      <c r="L50" s="33">
        <f t="shared" si="5"/>
        <v>7.616666666666666E-2</v>
      </c>
      <c r="M50"/>
      <c r="O50" s="32">
        <f t="shared" si="2"/>
        <v>7.616666666666666E-2</v>
      </c>
      <c r="P50" s="45">
        <f t="shared" si="3"/>
        <v>6.4000000000000001E-2</v>
      </c>
    </row>
    <row r="51" spans="3:16" x14ac:dyDescent="0.2">
      <c r="C51" s="1" t="s">
        <v>44</v>
      </c>
      <c r="D51" s="10">
        <v>5.2999999999999999E-2</v>
      </c>
      <c r="E51" s="11">
        <v>0.04</v>
      </c>
      <c r="F51" s="12">
        <v>0.01</v>
      </c>
      <c r="G51" s="12">
        <v>3.5000000000000003E-2</v>
      </c>
      <c r="H51" s="13">
        <v>0.03</v>
      </c>
      <c r="I51" s="14">
        <v>3.2000000000000001E-2</v>
      </c>
      <c r="J51" s="14">
        <v>0.06</v>
      </c>
      <c r="K51" s="10">
        <f t="shared" si="0"/>
        <v>3.4500000000000003E-2</v>
      </c>
      <c r="L51" s="33">
        <f t="shared" si="5"/>
        <v>8.7499999999999994E-2</v>
      </c>
      <c r="M51"/>
      <c r="O51" s="32">
        <f t="shared" si="2"/>
        <v>8.7499999999999994E-2</v>
      </c>
      <c r="P51" s="45">
        <f t="shared" si="3"/>
        <v>9.7000000000000003E-2</v>
      </c>
    </row>
    <row r="52" spans="3:16" x14ac:dyDescent="0.2">
      <c r="C52" s="1" t="s">
        <v>45</v>
      </c>
      <c r="D52" s="10">
        <v>3.1E-2</v>
      </c>
      <c r="E52" s="11">
        <v>0.02</v>
      </c>
      <c r="F52" s="12">
        <v>7.0000000000000007E-2</v>
      </c>
      <c r="G52" s="12">
        <v>4.4999999999999998E-2</v>
      </c>
      <c r="H52" s="13">
        <v>3.5000000000000003E-2</v>
      </c>
      <c r="I52" s="14">
        <v>0.04</v>
      </c>
      <c r="J52" s="14">
        <v>0.04</v>
      </c>
      <c r="K52" s="10">
        <f t="shared" si="0"/>
        <v>4.1666666666666664E-2</v>
      </c>
      <c r="L52" s="33">
        <f t="shared" si="5"/>
        <v>7.2666666666666657E-2</v>
      </c>
      <c r="M52"/>
      <c r="O52" s="32">
        <f t="shared" si="2"/>
        <v>7.2666666666666657E-2</v>
      </c>
      <c r="P52" s="45">
        <f t="shared" si="3"/>
        <v>6.4333333333333326E-2</v>
      </c>
    </row>
    <row r="53" spans="3:16" x14ac:dyDescent="0.2">
      <c r="C53" s="1" t="s">
        <v>31</v>
      </c>
      <c r="D53" s="10">
        <v>3.5000000000000003E-2</v>
      </c>
      <c r="E53" s="11">
        <v>3.5000000000000003E-2</v>
      </c>
      <c r="F53" s="12">
        <v>4.4999999999999998E-2</v>
      </c>
      <c r="G53" s="12">
        <v>0.04</v>
      </c>
      <c r="H53" s="13">
        <v>3.5000000000000003E-2</v>
      </c>
      <c r="I53" s="14">
        <v>0.08</v>
      </c>
      <c r="J53" s="14">
        <v>7.0000000000000007E-2</v>
      </c>
      <c r="K53" s="10">
        <f t="shared" si="0"/>
        <v>5.0833333333333335E-2</v>
      </c>
      <c r="L53" s="33">
        <f t="shared" si="5"/>
        <v>8.5833333333333345E-2</v>
      </c>
      <c r="M53"/>
      <c r="O53" s="32">
        <f t="shared" si="2"/>
        <v>8.5833333333333345E-2</v>
      </c>
      <c r="P53" s="45">
        <f t="shared" si="3"/>
        <v>9.6666666666666679E-2</v>
      </c>
    </row>
    <row r="54" spans="3:16" x14ac:dyDescent="0.2">
      <c r="C54" s="1" t="s">
        <v>46</v>
      </c>
      <c r="D54" s="10">
        <v>4.0999999999999995E-2</v>
      </c>
      <c r="E54" s="11">
        <v>0.05</v>
      </c>
      <c r="F54" s="12">
        <v>2.5000000000000001E-2</v>
      </c>
      <c r="G54" s="12">
        <v>0.03</v>
      </c>
      <c r="H54" s="13">
        <v>2.5000000000000001E-2</v>
      </c>
      <c r="I54" s="14">
        <v>6.4399999999999999E-2</v>
      </c>
      <c r="J54" s="14">
        <v>4.8000000000000001E-2</v>
      </c>
      <c r="K54" s="10">
        <f t="shared" si="0"/>
        <v>4.0399999999999998E-2</v>
      </c>
      <c r="L54" s="33">
        <f t="shared" si="5"/>
        <v>8.14E-2</v>
      </c>
      <c r="M54"/>
      <c r="O54" s="32">
        <f t="shared" si="2"/>
        <v>8.14E-2</v>
      </c>
      <c r="P54" s="45">
        <f t="shared" si="3"/>
        <v>9.513333333333332E-2</v>
      </c>
    </row>
    <row r="55" spans="3:16" x14ac:dyDescent="0.2">
      <c r="C55" s="1" t="s">
        <v>47</v>
      </c>
      <c r="D55" s="10">
        <v>2.8000000000000001E-2</v>
      </c>
      <c r="E55" s="11">
        <v>0.12</v>
      </c>
      <c r="F55" s="12">
        <v>0.125</v>
      </c>
      <c r="G55" s="12">
        <v>0.04</v>
      </c>
      <c r="H55" s="13">
        <v>0.05</v>
      </c>
      <c r="I55" s="14">
        <v>8.3900000000000002E-2</v>
      </c>
      <c r="J55" s="14">
        <v>8.5000000000000006E-2</v>
      </c>
      <c r="K55" s="10">
        <f t="shared" si="0"/>
        <v>8.3983333333333313E-2</v>
      </c>
      <c r="L55" s="33">
        <f t="shared" si="5"/>
        <v>0.11198333333333331</v>
      </c>
      <c r="M55"/>
      <c r="O55" s="47">
        <f t="shared" si="2"/>
        <v>0.11198333333333331</v>
      </c>
      <c r="P55" s="45">
        <f t="shared" si="3"/>
        <v>0.12429999999999999</v>
      </c>
    </row>
    <row r="56" spans="3:16" x14ac:dyDescent="0.2">
      <c r="C56" s="1" t="s">
        <v>48</v>
      </c>
      <c r="D56" s="10">
        <v>4.2000000000000003E-2</v>
      </c>
      <c r="E56" s="11">
        <v>0.04</v>
      </c>
      <c r="F56" s="12">
        <v>0.03</v>
      </c>
      <c r="G56" s="12">
        <v>3.5000000000000003E-2</v>
      </c>
      <c r="H56" s="13">
        <v>3.5000000000000003E-2</v>
      </c>
      <c r="I56" s="14">
        <v>4.2799999999999998E-2</v>
      </c>
      <c r="J56" s="14">
        <v>4.1000000000000002E-2</v>
      </c>
      <c r="K56" s="10">
        <f t="shared" si="0"/>
        <v>3.7300000000000007E-2</v>
      </c>
      <c r="L56" s="33">
        <f t="shared" si="5"/>
        <v>7.9300000000000009E-2</v>
      </c>
      <c r="M56"/>
      <c r="O56" s="32">
        <f t="shared" si="2"/>
        <v>7.9300000000000009E-2</v>
      </c>
      <c r="P56" s="45">
        <f t="shared" si="3"/>
        <v>8.3266666666666669E-2</v>
      </c>
    </row>
    <row r="57" spans="3:16" x14ac:dyDescent="0.2">
      <c r="C57" s="1" t="s">
        <v>49</v>
      </c>
      <c r="D57" s="10">
        <v>3.4000000000000002E-2</v>
      </c>
      <c r="E57" s="11">
        <v>0.05</v>
      </c>
      <c r="F57" s="12">
        <v>0.03</v>
      </c>
      <c r="G57" s="12">
        <v>0.04</v>
      </c>
      <c r="H57" s="13">
        <v>4.4999999999999998E-2</v>
      </c>
      <c r="I57" s="14">
        <v>0.11210000000000001</v>
      </c>
      <c r="J57" s="14">
        <v>6.8000000000000005E-2</v>
      </c>
      <c r="K57" s="10">
        <f t="shared" si="0"/>
        <v>5.7516666666666667E-2</v>
      </c>
      <c r="L57" s="33">
        <f t="shared" si="5"/>
        <v>9.1516666666666663E-2</v>
      </c>
      <c r="M57"/>
      <c r="O57" s="32">
        <f t="shared" si="2"/>
        <v>9.1516666666666663E-2</v>
      </c>
      <c r="P57" s="45">
        <f t="shared" si="3"/>
        <v>0.11070000000000001</v>
      </c>
    </row>
    <row r="58" spans="3:16" x14ac:dyDescent="0.2">
      <c r="C58" s="1" t="s">
        <v>50</v>
      </c>
      <c r="D58" s="10">
        <v>2.7000000000000003E-2</v>
      </c>
      <c r="E58" s="11">
        <v>0.06</v>
      </c>
      <c r="F58" s="12">
        <v>7.0000000000000007E-2</v>
      </c>
      <c r="G58" s="12">
        <v>4.4999999999999998E-2</v>
      </c>
      <c r="H58" s="13">
        <v>0.05</v>
      </c>
      <c r="I58" s="14">
        <v>7.1199999999999999E-2</v>
      </c>
      <c r="J58" s="14">
        <v>6.9000000000000006E-2</v>
      </c>
      <c r="K58" s="10">
        <f t="shared" si="0"/>
        <v>6.0866666666666659E-2</v>
      </c>
      <c r="L58" s="33">
        <f t="shared" si="5"/>
        <v>8.7866666666666662E-2</v>
      </c>
      <c r="M58"/>
      <c r="O58" s="32">
        <f t="shared" si="2"/>
        <v>8.7866666666666662E-2</v>
      </c>
      <c r="P58" s="45">
        <f t="shared" si="3"/>
        <v>9.3733333333333335E-2</v>
      </c>
    </row>
    <row r="59" spans="3:16" x14ac:dyDescent="0.2">
      <c r="C59" s="1" t="s">
        <v>32</v>
      </c>
      <c r="D59" s="10">
        <v>3.2000000000000001E-2</v>
      </c>
      <c r="E59" s="11">
        <v>6.5000000000000002E-2</v>
      </c>
      <c r="F59" s="12">
        <v>5.5E-2</v>
      </c>
      <c r="G59" s="12">
        <v>0.05</v>
      </c>
      <c r="H59" s="13">
        <v>4.4999999999999998E-2</v>
      </c>
      <c r="I59" s="14">
        <v>0.08</v>
      </c>
      <c r="J59" s="14" t="s">
        <v>22</v>
      </c>
      <c r="K59" s="10">
        <f t="shared" si="0"/>
        <v>5.8999999999999997E-2</v>
      </c>
      <c r="L59" s="33">
        <f t="shared" si="5"/>
        <v>9.0999999999999998E-2</v>
      </c>
      <c r="M59"/>
      <c r="O59" s="32">
        <f t="shared" si="2"/>
        <v>9.0999999999999998E-2</v>
      </c>
      <c r="P59" s="45">
        <f t="shared" si="3"/>
        <v>0.10450000000000001</v>
      </c>
    </row>
    <row r="60" spans="3:16" x14ac:dyDescent="0.2">
      <c r="C60" s="1" t="s">
        <v>51</v>
      </c>
      <c r="D60" s="27">
        <v>3.9E-2</v>
      </c>
      <c r="E60" s="28">
        <v>5.5E-2</v>
      </c>
      <c r="F60" s="29">
        <v>0.05</v>
      </c>
      <c r="G60" s="29">
        <v>0.05</v>
      </c>
      <c r="H60" s="30">
        <v>0.04</v>
      </c>
      <c r="I60" s="31">
        <v>4.4900000000000002E-2</v>
      </c>
      <c r="J60" s="31">
        <v>4.2000000000000003E-2</v>
      </c>
      <c r="K60" s="27">
        <f t="shared" si="0"/>
        <v>4.6983333333333342E-2</v>
      </c>
      <c r="L60" s="8">
        <f t="shared" si="5"/>
        <v>8.5983333333333342E-2</v>
      </c>
      <c r="M60"/>
      <c r="O60" s="32">
        <f t="shared" si="2"/>
        <v>8.5983333333333342E-2</v>
      </c>
      <c r="P60" s="45">
        <f t="shared" si="3"/>
        <v>8.6300000000000002E-2</v>
      </c>
    </row>
    <row r="61" spans="3:16" x14ac:dyDescent="0.2">
      <c r="D61" s="12"/>
      <c r="E61" s="12"/>
      <c r="F61" s="12"/>
      <c r="G61" s="12"/>
      <c r="H61" s="12"/>
      <c r="I61" s="34"/>
      <c r="J61" s="34"/>
      <c r="K61" s="12"/>
      <c r="L61" s="16"/>
      <c r="M61"/>
    </row>
    <row r="62" spans="3:16" x14ac:dyDescent="0.2">
      <c r="D62" s="12"/>
      <c r="E62" s="12"/>
      <c r="F62" s="12"/>
      <c r="G62" s="12"/>
      <c r="H62" s="12"/>
      <c r="I62" s="34"/>
      <c r="J62" s="34"/>
      <c r="K62" s="12" t="s">
        <v>38</v>
      </c>
      <c r="L62" s="43">
        <f>AVERAGE(L13:L60)</f>
        <v>8.4231376811594219E-2</v>
      </c>
      <c r="M62"/>
      <c r="O62" s="43">
        <f>AVERAGE(O13:O60)</f>
        <v>8.1665434782608709E-2</v>
      </c>
      <c r="P62" s="43">
        <f>AVERAGE(P13:P60)</f>
        <v>8.9131818181818201E-2</v>
      </c>
    </row>
    <row r="63" spans="3:16" x14ac:dyDescent="0.2">
      <c r="M63" s="41"/>
      <c r="N63" s="41"/>
    </row>
    <row r="64" spans="3:16" x14ac:dyDescent="0.2">
      <c r="C64" s="1" t="s">
        <v>23</v>
      </c>
      <c r="K64" s="9"/>
      <c r="M64" s="41"/>
      <c r="N64" s="41"/>
    </row>
    <row r="65" spans="3:16" x14ac:dyDescent="0.2">
      <c r="C65" s="1" t="s">
        <v>41</v>
      </c>
      <c r="M65" s="41"/>
      <c r="N65" s="41"/>
      <c r="O65" s="1">
        <f>STDEV(O13:O60)</f>
        <v>1.4642084388462481E-2</v>
      </c>
      <c r="P65" s="1">
        <f>STDEV(P13:P60)</f>
        <v>1.8359078406195304E-2</v>
      </c>
    </row>
    <row r="66" spans="3:16" x14ac:dyDescent="0.2">
      <c r="L66" s="1"/>
      <c r="O66" s="1">
        <f>O65*2</f>
        <v>2.9284168776924961E-2</v>
      </c>
      <c r="P66" s="1">
        <f>P65*2</f>
        <v>3.6718156812390608E-2</v>
      </c>
    </row>
    <row r="67" spans="3:16" x14ac:dyDescent="0.2">
      <c r="L67" s="1"/>
      <c r="O67" s="46">
        <f>O62-O66</f>
        <v>5.2381266005683748E-2</v>
      </c>
      <c r="P67" s="46">
        <f>P62-P66</f>
        <v>5.2413661369427593E-2</v>
      </c>
    </row>
    <row r="68" spans="3:16" x14ac:dyDescent="0.2">
      <c r="L68" s="1"/>
      <c r="O68" s="46">
        <f>O62+O66</f>
        <v>0.11094960355953368</v>
      </c>
      <c r="P68" s="46">
        <f>P62+P66</f>
        <v>0.1258499749942088</v>
      </c>
    </row>
    <row r="69" spans="3:16" x14ac:dyDescent="0.2">
      <c r="L69" s="1"/>
      <c r="O69" s="32">
        <f>AVERAGE(O17:O60,O13:O15)</f>
        <v>8.3096148148148155E-2</v>
      </c>
    </row>
    <row r="70" spans="3:16" x14ac:dyDescent="0.2">
      <c r="L70" s="1"/>
      <c r="O70" s="32">
        <f>AVERAGE(O56:O60,O17:O54,O13:O15)</f>
        <v>8.2439621212121214E-2</v>
      </c>
      <c r="P70" s="45">
        <f>AVERAGE(P43:P60,P21:P41,P13:P19)</f>
        <v>8.8995238095238099E-2</v>
      </c>
    </row>
    <row r="71" spans="3:16" x14ac:dyDescent="0.2">
      <c r="L71" s="1"/>
    </row>
    <row r="72" spans="3:16" x14ac:dyDescent="0.2">
      <c r="L72" s="1"/>
    </row>
    <row r="73" spans="3:16" x14ac:dyDescent="0.2">
      <c r="L73" s="1"/>
    </row>
    <row r="74" spans="3:16" x14ac:dyDescent="0.2">
      <c r="L74" s="1"/>
    </row>
    <row r="75" spans="3:16" x14ac:dyDescent="0.2">
      <c r="L75" s="1"/>
    </row>
    <row r="76" spans="3:16" x14ac:dyDescent="0.2">
      <c r="L76" s="1"/>
    </row>
    <row r="77" spans="3:16" x14ac:dyDescent="0.2">
      <c r="L77" s="1"/>
    </row>
    <row r="78" spans="3:16" x14ac:dyDescent="0.2">
      <c r="L78" s="1"/>
    </row>
    <row r="79" spans="3:16" x14ac:dyDescent="0.2">
      <c r="L79" s="1"/>
    </row>
    <row r="80" spans="3:16" x14ac:dyDescent="0.2">
      <c r="L80" s="1"/>
    </row>
  </sheetData>
  <mergeCells count="1">
    <mergeCell ref="E10:H10"/>
  </mergeCells>
  <phoneticPr fontId="1" type="noConversion"/>
  <pageMargins left="0.75" right="0.75" top="1" bottom="1" header="0.5" footer="0.5"/>
  <pageSetup scale="68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2014-02-04T08:00:00+00:00</OpenedDate>
    <Date1 xmlns="dc463f71-b30c-4ab2-9473-d307f9d35888">2014-07-22T07:00:00+00:00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AFDAF21-D676-47A0-8888-C1A647743DA6}"/>
</file>

<file path=customXml/itemProps2.xml><?xml version="1.0" encoding="utf-8"?>
<ds:datastoreItem xmlns:ds="http://schemas.openxmlformats.org/officeDocument/2006/customXml" ds:itemID="{51534FAD-C11B-4273-801E-966821EDC6A7}"/>
</file>

<file path=customXml/itemProps3.xml><?xml version="1.0" encoding="utf-8"?>
<ds:datastoreItem xmlns:ds="http://schemas.openxmlformats.org/officeDocument/2006/customXml" ds:itemID="{45ABF106-B8F3-4FF9-9B69-5109A7E4F0A7}"/>
</file>

<file path=customXml/itemProps4.xml><?xml version="1.0" encoding="utf-8"?>
<ds:datastoreItem xmlns:ds="http://schemas.openxmlformats.org/officeDocument/2006/customXml" ds:itemID="{ABF5D3C3-D52C-4446-AC4B-D87609DA70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SGH-8</vt:lpstr>
      <vt:lpstr>'SGH-8'!Print_Area</vt:lpstr>
    </vt:vector>
  </TitlesOfParts>
  <Company>Hill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Hill</dc:creator>
  <cp:lastModifiedBy>Lea Daeschel</cp:lastModifiedBy>
  <cp:lastPrinted>2014-05-22T21:20:26Z</cp:lastPrinted>
  <dcterms:created xsi:type="dcterms:W3CDTF">2014-05-05T17:58:33Z</dcterms:created>
  <dcterms:modified xsi:type="dcterms:W3CDTF">2014-07-14T22:19:50Z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