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3960" windowHeight="16660" tabRatio="500"/>
  </bookViews>
  <sheets>
    <sheet name="SGH-15" sheetId="2" r:id="rId1"/>
    <sheet name="Sheet1" sheetId="1" r:id="rId2"/>
  </sheets>
  <definedNames>
    <definedName name="__DCF3">#REF!</definedName>
    <definedName name="_1">#REF!</definedName>
    <definedName name="_2">#REF!</definedName>
    <definedName name="_3">#REF!</definedName>
    <definedName name="_Criteria">#REF!</definedName>
    <definedName name="_Database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rint_Area" localSheetId="0">'SGH-15'!$B$1:$H$41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\p">#REF!</definedName>
    <definedName name="\w">#REF!</definedName>
    <definedName name="A">#REF!</definedName>
    <definedName name="B">#REF!</definedName>
    <definedName name="bruce">#REF!</definedName>
    <definedName name="C_">#REF!</definedName>
    <definedName name="DATA">#N/A</definedName>
    <definedName name="inputs">#REF!</definedName>
    <definedName name="N">#REF!</definedName>
    <definedName name="NAME">#N/A</definedName>
    <definedName name="_xlnm.Print_Area" localSheetId="0">'SGH-15'!$B$1:$H$30</definedName>
    <definedName name="temp">#REF!</definedName>
    <definedName name="tv">#REF!</definedName>
    <definedName name="X">#REF!</definedName>
    <definedName name="Z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" i="2"/>
  <c r="D18"/>
  <c r="G14"/>
  <c r="G16"/>
  <c r="I16"/>
  <c r="I18"/>
  <c r="I20"/>
  <c r="G18"/>
  <c r="I31" i="1"/>
  <c r="I28"/>
  <c r="E31"/>
  <c r="F31"/>
  <c r="G31"/>
  <c r="H31"/>
  <c r="D31"/>
  <c r="E28"/>
  <c r="F28"/>
  <c r="G28"/>
  <c r="H28"/>
  <c r="D28"/>
  <c r="E25"/>
  <c r="F25"/>
  <c r="G25"/>
  <c r="H25"/>
  <c r="D25"/>
  <c r="E14"/>
  <c r="F14"/>
  <c r="G14"/>
  <c r="H14"/>
  <c r="D14"/>
  <c r="E22"/>
  <c r="F22"/>
  <c r="G22"/>
  <c r="H22"/>
  <c r="D22"/>
</calcChain>
</file>

<file path=xl/sharedStrings.xml><?xml version="1.0" encoding="utf-8"?>
<sst xmlns="http://schemas.openxmlformats.org/spreadsheetml/2006/main" count="36" uniqueCount="34">
  <si>
    <t>Avista 2013 10-K</t>
    <phoneticPr fontId="3" type="noConversion"/>
  </si>
  <si>
    <t>Exhibit 12</t>
    <phoneticPr fontId="3" type="noConversion"/>
  </si>
  <si>
    <t>Ratio of Earnings to Fixed Charges</t>
    <phoneticPr fontId="3" type="noConversion"/>
  </si>
  <si>
    <t>Fixed Charges</t>
    <phoneticPr fontId="3" type="noConversion"/>
  </si>
  <si>
    <t>Interest</t>
    <phoneticPr fontId="3" type="noConversion"/>
  </si>
  <si>
    <t>Debt Amort.</t>
    <phoneticPr fontId="3" type="noConversion"/>
  </si>
  <si>
    <t>Rentals</t>
    <phoneticPr fontId="3" type="noConversion"/>
  </si>
  <si>
    <t>Total F.C.</t>
    <phoneticPr fontId="3" type="noConversion"/>
  </si>
  <si>
    <t>Earnings</t>
    <phoneticPr fontId="3" type="noConversion"/>
  </si>
  <si>
    <t>Pre-tax income</t>
    <phoneticPr fontId="3" type="noConversion"/>
  </si>
  <si>
    <t>Add (deduct)</t>
    <phoneticPr fontId="3" type="noConversion"/>
  </si>
  <si>
    <t>Capitalized Int.</t>
    <phoneticPr fontId="3" type="noConversion"/>
  </si>
  <si>
    <t>Total Earnings</t>
    <phoneticPr fontId="3" type="noConversion"/>
  </si>
  <si>
    <t>Ratio of Earnings to F.C.</t>
    <phoneticPr fontId="3" type="noConversion"/>
  </si>
  <si>
    <t>Pre-tax Interest Coverage</t>
    <phoneticPr fontId="3" type="noConversion"/>
  </si>
  <si>
    <t>AVG.</t>
    <phoneticPr fontId="3" type="noConversion"/>
  </si>
  <si>
    <t>PRE-TAX INTEREST COVERAGE* = 3.39x</t>
    <phoneticPr fontId="0"/>
  </si>
  <si>
    <t>*Assuming the Company experiences, prospectively, an income</t>
    <phoneticPr fontId="3" type="noConversion"/>
  </si>
  <si>
    <t xml:space="preserve"> tax rate of 35%, the pre-tax overall return would be 9.36% [7.05%-</t>
    <phoneticPr fontId="3" type="noConversion"/>
  </si>
  <si>
    <t>2.76% = 4.29%/(1-35%) = 6.60%+2.76%]. That pre-tax overall return</t>
    <phoneticPr fontId="3" type="noConversion"/>
  </si>
  <si>
    <t>(9.36%), divided by the weighted cost of debt (2.76%), indicates a pre-</t>
    <phoneticPr fontId="3" type="noConversion"/>
  </si>
  <si>
    <t>tax interest coverage level of 3.39 times.</t>
    <phoneticPr fontId="3" type="noConversion"/>
  </si>
  <si>
    <t>OVERALL COST OF CAPITAL</t>
    <phoneticPr fontId="3" type="noConversion"/>
  </si>
  <si>
    <t>Weighted Avg.</t>
    <phoneticPr fontId="3" type="noConversion"/>
  </si>
  <si>
    <t>Type of Capital</t>
    <phoneticPr fontId="3" type="noConversion"/>
  </si>
  <si>
    <t>Amount</t>
    <phoneticPr fontId="3" type="noConversion"/>
  </si>
  <si>
    <t>Perenetage</t>
    <phoneticPr fontId="3" type="noConversion"/>
  </si>
  <si>
    <t>Cost Rate</t>
    <phoneticPr fontId="3" type="noConversion"/>
  </si>
  <si>
    <t>Equity</t>
    <phoneticPr fontId="3" type="noConversion"/>
  </si>
  <si>
    <t>Debt</t>
    <phoneticPr fontId="3" type="noConversion"/>
  </si>
  <si>
    <t>Total</t>
    <phoneticPr fontId="3" type="noConversion"/>
  </si>
  <si>
    <t>AVISTA CORPORATION</t>
    <phoneticPr fontId="3" type="noConversion"/>
  </si>
  <si>
    <t>Exhibit__(SGH-15)</t>
    <phoneticPr fontId="3" type="noConversion"/>
  </si>
  <si>
    <t>Capital structure and debt costs from Company filing.</t>
    <phoneticPr fontId="3" type="noConversion"/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</si>
</sst>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\(&quot;$&quot;#,##0\)"/>
    <numFmt numFmtId="165" formatCode="&quot;$&quot;#,##0_);[Red]\(&quot;$&quot;#,##0\)"/>
    <numFmt numFmtId="171" formatCode="0.00%"/>
    <numFmt numFmtId="172" formatCode="0.00"/>
  </numFmts>
  <fonts count="6">
    <font>
      <sz val="10"/>
      <name val="Times"/>
    </font>
    <font>
      <b/>
      <sz val="10"/>
      <name val="Times"/>
    </font>
    <font>
      <sz val="10"/>
      <name val="Times"/>
    </font>
    <font>
      <sz val="8"/>
      <name val="Times"/>
    </font>
    <font>
      <u/>
      <sz val="10"/>
      <name val="Times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0" fontId="0" fillId="0" borderId="0" xfId="0" applyNumberFormat="1" applyAlignment="1">
      <alignment horizontal="center"/>
    </xf>
    <xf numFmtId="171" fontId="0" fillId="0" borderId="0" xfId="0" applyNumberFormat="1"/>
    <xf numFmtId="165" fontId="4" fillId="0" borderId="0" xfId="0" applyNumberFormat="1" applyFont="1"/>
    <xf numFmtId="10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72" fontId="0" fillId="0" borderId="0" xfId="0" applyNumberFormat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172" fontId="0" fillId="0" borderId="0" xfId="0" applyNumberFormat="1"/>
    <xf numFmtId="164" fontId="0" fillId="0" borderId="0" xfId="0" applyNumberForma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I30"/>
  <sheetViews>
    <sheetView tabSelected="1" topLeftCell="B1" workbookViewId="0">
      <selection activeCell="B30" sqref="B30"/>
    </sheetView>
  </sheetViews>
  <sheetFormatPr baseColWidth="10" defaultRowHeight="12"/>
  <cols>
    <col min="1" max="1" width="7.6640625" customWidth="1"/>
    <col min="2" max="2" width="7.1640625" customWidth="1"/>
    <col min="9" max="9" width="19" customWidth="1"/>
  </cols>
  <sheetData>
    <row r="1" spans="3:9">
      <c r="H1" s="10" t="s">
        <v>32</v>
      </c>
    </row>
    <row r="5" spans="3:9">
      <c r="E5" s="1" t="s">
        <v>31</v>
      </c>
    </row>
    <row r="7" spans="3:9">
      <c r="E7" s="1" t="s">
        <v>22</v>
      </c>
    </row>
    <row r="11" spans="3:9">
      <c r="C11" s="2"/>
      <c r="D11" s="2"/>
      <c r="E11" s="2"/>
      <c r="F11" s="2"/>
      <c r="G11" s="2" t="s">
        <v>23</v>
      </c>
    </row>
    <row r="12" spans="3:9"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27</v>
      </c>
    </row>
    <row r="14" spans="3:9">
      <c r="C14" s="2" t="s">
        <v>28</v>
      </c>
      <c r="D14" s="3">
        <v>17196286</v>
      </c>
      <c r="E14" s="4">
        <v>0.49</v>
      </c>
      <c r="F14" s="4">
        <v>8.7499999999999994E-2</v>
      </c>
      <c r="G14" s="4">
        <f>E14*F14</f>
        <v>4.2874999999999996E-2</v>
      </c>
      <c r="I14" s="5">
        <f>G14/0.65</f>
        <v>6.596153846153846E-2</v>
      </c>
    </row>
    <row r="15" spans="3:9">
      <c r="C15" s="2"/>
      <c r="E15" s="4"/>
      <c r="F15" s="4"/>
      <c r="G15" s="4"/>
      <c r="I15" s="5"/>
    </row>
    <row r="16" spans="3:9">
      <c r="C16" s="2" t="s">
        <v>29</v>
      </c>
      <c r="D16" s="6">
        <v>13873026</v>
      </c>
      <c r="E16" s="7">
        <v>0.51</v>
      </c>
      <c r="F16" s="7">
        <v>5.4199999999999998E-2</v>
      </c>
      <c r="G16" s="7">
        <f>E16*F16</f>
        <v>2.7642E-2</v>
      </c>
      <c r="I16" s="5">
        <f>G16</f>
        <v>2.7642E-2</v>
      </c>
    </row>
    <row r="17" spans="2:9">
      <c r="C17" s="2"/>
      <c r="E17" s="4"/>
      <c r="F17" s="4"/>
      <c r="G17" s="4"/>
      <c r="I17" s="5"/>
    </row>
    <row r="18" spans="2:9">
      <c r="C18" s="2" t="s">
        <v>30</v>
      </c>
      <c r="D18" s="3">
        <f>D14+D16</f>
        <v>31069312</v>
      </c>
      <c r="E18" s="4">
        <v>1</v>
      </c>
      <c r="F18" s="4"/>
      <c r="G18" s="8">
        <f>G14+G16</f>
        <v>7.0516999999999996E-2</v>
      </c>
      <c r="I18" s="5">
        <f>I14+I16</f>
        <v>9.360353846153846E-2</v>
      </c>
    </row>
    <row r="19" spans="2:9">
      <c r="E19" s="2"/>
      <c r="F19" s="2"/>
      <c r="G19" s="2"/>
      <c r="I19" s="5"/>
    </row>
    <row r="20" spans="2:9">
      <c r="E20" s="2"/>
      <c r="F20" s="2"/>
      <c r="G20" s="2"/>
      <c r="I20" s="9">
        <f>I18/I16</f>
        <v>3.3862795189037862</v>
      </c>
    </row>
    <row r="21" spans="2:9">
      <c r="E21" s="12" t="s">
        <v>16</v>
      </c>
      <c r="I21" s="5"/>
    </row>
    <row r="22" spans="2:9">
      <c r="I22" s="5"/>
    </row>
    <row r="23" spans="2:9">
      <c r="C23" s="11" t="s">
        <v>17</v>
      </c>
      <c r="I23" s="5"/>
    </row>
    <row r="24" spans="2:9">
      <c r="C24" s="11" t="s">
        <v>18</v>
      </c>
      <c r="I24" s="5"/>
    </row>
    <row r="25" spans="2:9">
      <c r="C25" s="11" t="s">
        <v>19</v>
      </c>
    </row>
    <row r="26" spans="2:9">
      <c r="C26" s="11" t="s">
        <v>20</v>
      </c>
    </row>
    <row r="27" spans="2:9">
      <c r="C27" s="11" t="s">
        <v>21</v>
      </c>
    </row>
    <row r="30" spans="2:9">
      <c r="B30" t="s">
        <v>33</v>
      </c>
      <c r="E30" s="2"/>
      <c r="F30" s="2"/>
      <c r="G30" s="2"/>
      <c r="I30" s="5"/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4:I31"/>
  <sheetViews>
    <sheetView workbookViewId="0">
      <selection activeCell="K27" sqref="K27"/>
    </sheetView>
  </sheetViews>
  <sheetFormatPr baseColWidth="10" defaultRowHeight="12"/>
  <sheetData>
    <row r="4" spans="2:8">
      <c r="B4" t="s">
        <v>0</v>
      </c>
    </row>
    <row r="5" spans="2:8">
      <c r="B5" t="s">
        <v>1</v>
      </c>
    </row>
    <row r="6" spans="2:8">
      <c r="B6" t="s">
        <v>2</v>
      </c>
    </row>
    <row r="8" spans="2:8">
      <c r="B8" t="s">
        <v>3</v>
      </c>
      <c r="D8">
        <v>2013</v>
      </c>
      <c r="E8">
        <v>2012</v>
      </c>
      <c r="F8">
        <v>2011</v>
      </c>
      <c r="G8">
        <v>2010</v>
      </c>
      <c r="H8">
        <v>2009</v>
      </c>
    </row>
    <row r="10" spans="2:8">
      <c r="C10" t="s">
        <v>4</v>
      </c>
      <c r="D10" s="14">
        <v>75409</v>
      </c>
      <c r="E10" s="14">
        <v>73633</v>
      </c>
      <c r="F10" s="14">
        <v>69591</v>
      </c>
      <c r="G10" s="14">
        <v>72010</v>
      </c>
      <c r="H10" s="14">
        <v>61361</v>
      </c>
    </row>
    <row r="11" spans="2:8">
      <c r="C11" t="s">
        <v>5</v>
      </c>
      <c r="D11" s="14">
        <v>3813</v>
      </c>
      <c r="E11" s="14">
        <v>3803</v>
      </c>
      <c r="F11" s="14">
        <v>4617</v>
      </c>
      <c r="G11" s="14">
        <v>4414</v>
      </c>
      <c r="H11" s="14">
        <v>5673</v>
      </c>
    </row>
    <row r="12" spans="2:8">
      <c r="C12" t="s">
        <v>6</v>
      </c>
      <c r="D12" s="14">
        <v>2762</v>
      </c>
      <c r="E12" s="14">
        <v>2717</v>
      </c>
      <c r="F12" s="14">
        <v>2154</v>
      </c>
      <c r="G12" s="14">
        <v>2027</v>
      </c>
      <c r="H12" s="14">
        <v>1874</v>
      </c>
    </row>
    <row r="13" spans="2:8">
      <c r="D13" s="14"/>
      <c r="E13" s="14"/>
      <c r="F13" s="14"/>
      <c r="G13" s="14"/>
      <c r="H13" s="14"/>
    </row>
    <row r="14" spans="2:8">
      <c r="C14" t="s">
        <v>7</v>
      </c>
      <c r="D14" s="14">
        <f>D10+D11+D12</f>
        <v>81984</v>
      </c>
      <c r="E14" s="14">
        <f t="shared" ref="E14:H14" si="0">E10+E11+E12</f>
        <v>80153</v>
      </c>
      <c r="F14" s="14">
        <f t="shared" si="0"/>
        <v>76362</v>
      </c>
      <c r="G14" s="14">
        <f t="shared" si="0"/>
        <v>78451</v>
      </c>
      <c r="H14" s="14">
        <f t="shared" si="0"/>
        <v>68908</v>
      </c>
    </row>
    <row r="15" spans="2:8">
      <c r="D15" s="14"/>
      <c r="E15" s="14"/>
      <c r="F15" s="14"/>
      <c r="G15" s="14"/>
      <c r="H15" s="14"/>
    </row>
    <row r="16" spans="2:8">
      <c r="D16" s="14"/>
      <c r="E16" s="14"/>
      <c r="F16" s="14"/>
      <c r="G16" s="14"/>
      <c r="H16" s="14"/>
    </row>
    <row r="17" spans="2:9">
      <c r="D17" s="14"/>
      <c r="E17" s="14"/>
      <c r="F17" s="14"/>
      <c r="G17" s="14"/>
      <c r="H17" s="14"/>
    </row>
    <row r="18" spans="2:9">
      <c r="B18" t="s">
        <v>8</v>
      </c>
      <c r="D18" s="14"/>
      <c r="E18" s="14"/>
      <c r="F18" s="14"/>
      <c r="G18" s="14"/>
      <c r="H18" s="14"/>
    </row>
    <row r="19" spans="2:9" ht="12" customHeight="1">
      <c r="C19" t="s">
        <v>9</v>
      </c>
      <c r="D19" s="14">
        <v>175524</v>
      </c>
      <c r="E19" s="14">
        <v>120061</v>
      </c>
      <c r="F19" s="14">
        <v>160171</v>
      </c>
      <c r="G19" s="14">
        <v>146105</v>
      </c>
      <c r="H19" s="14">
        <v>134971</v>
      </c>
    </row>
    <row r="20" spans="2:9">
      <c r="B20" t="s">
        <v>10</v>
      </c>
      <c r="D20" s="14"/>
      <c r="E20" s="14"/>
      <c r="F20" s="14"/>
      <c r="G20" s="14"/>
      <c r="H20" s="14"/>
    </row>
    <row r="21" spans="2:9">
      <c r="C21" t="s">
        <v>11</v>
      </c>
      <c r="D21" s="14">
        <v>-3676</v>
      </c>
      <c r="E21" s="14">
        <v>-2401</v>
      </c>
      <c r="F21" s="14">
        <v>-2942</v>
      </c>
      <c r="G21" s="14">
        <v>-298</v>
      </c>
      <c r="H21" s="14">
        <v>-545</v>
      </c>
    </row>
    <row r="22" spans="2:9">
      <c r="C22" t="s">
        <v>7</v>
      </c>
      <c r="D22" s="14">
        <f>D14</f>
        <v>81984</v>
      </c>
      <c r="E22" s="14">
        <f t="shared" ref="E22:H22" si="1">E14</f>
        <v>80153</v>
      </c>
      <c r="F22" s="14">
        <f t="shared" si="1"/>
        <v>76362</v>
      </c>
      <c r="G22" s="14">
        <f t="shared" si="1"/>
        <v>78451</v>
      </c>
      <c r="H22" s="14">
        <f t="shared" si="1"/>
        <v>68908</v>
      </c>
    </row>
    <row r="23" spans="2:9">
      <c r="D23" s="14"/>
      <c r="E23" s="14"/>
      <c r="F23" s="14"/>
      <c r="G23" s="14"/>
      <c r="H23" s="14"/>
    </row>
    <row r="24" spans="2:9">
      <c r="D24" s="14"/>
      <c r="E24" s="14"/>
      <c r="F24" s="14"/>
      <c r="G24" s="14"/>
      <c r="H24" s="14"/>
    </row>
    <row r="25" spans="2:9">
      <c r="C25" t="s">
        <v>12</v>
      </c>
      <c r="D25" s="14">
        <f>D19+D21+D22</f>
        <v>253832</v>
      </c>
      <c r="E25" s="14">
        <f t="shared" ref="E25:H25" si="2">E19+E21+E22</f>
        <v>197813</v>
      </c>
      <c r="F25" s="14">
        <f t="shared" si="2"/>
        <v>233591</v>
      </c>
      <c r="G25" s="14">
        <f t="shared" si="2"/>
        <v>224258</v>
      </c>
      <c r="H25" s="14">
        <f t="shared" si="2"/>
        <v>203334</v>
      </c>
    </row>
    <row r="27" spans="2:9">
      <c r="I27" t="s">
        <v>15</v>
      </c>
    </row>
    <row r="28" spans="2:9">
      <c r="B28" t="s">
        <v>13</v>
      </c>
      <c r="D28" s="13">
        <f>D25/D14</f>
        <v>3.0961163153786107</v>
      </c>
      <c r="E28" s="13">
        <f t="shared" ref="E28:H28" si="3">E25/E14</f>
        <v>2.4679425598542788</v>
      </c>
      <c r="F28" s="13">
        <f t="shared" si="3"/>
        <v>3.0589953118043005</v>
      </c>
      <c r="G28" s="13">
        <f t="shared" si="3"/>
        <v>2.8585741418210091</v>
      </c>
      <c r="H28" s="13">
        <f t="shared" si="3"/>
        <v>2.9508039705114064</v>
      </c>
      <c r="I28" s="13">
        <f>AVERAGE(D28:H28)</f>
        <v>2.8864864598739213</v>
      </c>
    </row>
    <row r="31" spans="2:9">
      <c r="B31" t="s">
        <v>14</v>
      </c>
      <c r="D31" s="15">
        <f>(D19+D10)/D10</f>
        <v>3.3276266758609716</v>
      </c>
      <c r="E31" s="15">
        <f t="shared" ref="E31:H31" si="4">(E19+E10)/E10</f>
        <v>2.6305325058058209</v>
      </c>
      <c r="F31" s="15">
        <f t="shared" si="4"/>
        <v>3.3016050926125504</v>
      </c>
      <c r="G31" s="15">
        <f t="shared" si="4"/>
        <v>3.0289543119011246</v>
      </c>
      <c r="H31" s="15">
        <f t="shared" si="4"/>
        <v>3.1996219096820457</v>
      </c>
      <c r="I31" s="13">
        <f>AVERAGE(D31:H31)</f>
        <v>3.0976680991725027</v>
      </c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Testimony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2014-02-04T08:00:00+00:00</OpenedDate>
    <Date1 xmlns="dc463f71-b30c-4ab2-9473-d307f9d35888">2014-07-22T07:00:00+00:00</Date1>
    <IsDocumentOrder xmlns="dc463f71-b30c-4ab2-9473-d307f9d35888" xsi:nil="true"/>
    <IsHighlyConfidential xmlns="dc463f71-b30c-4ab2-9473-d307f9d35888">false</IsHighlyConfidential>
    <CaseCompanyNames xmlns="dc463f71-b30c-4ab2-9473-d307f9d35888">Avista Corporation</CaseCompanyNames>
    <DocketNumber xmlns="dc463f71-b30c-4ab2-9473-d307f9d35888">140188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B0CBC-1626-48B7-8777-6DDBE1638743}"/>
</file>

<file path=customXml/itemProps2.xml><?xml version="1.0" encoding="utf-8"?>
<ds:datastoreItem xmlns:ds="http://schemas.openxmlformats.org/officeDocument/2006/customXml" ds:itemID="{12287656-CF61-4A66-A609-1AA2D28037C6}"/>
</file>

<file path=customXml/itemProps3.xml><?xml version="1.0" encoding="utf-8"?>
<ds:datastoreItem xmlns:ds="http://schemas.openxmlformats.org/officeDocument/2006/customXml" ds:itemID="{47EF7E1A-521B-46D9-BCA8-311B4D8EE13A}"/>
</file>

<file path=customXml/itemProps4.xml><?xml version="1.0" encoding="utf-8"?>
<ds:datastoreItem xmlns:ds="http://schemas.openxmlformats.org/officeDocument/2006/customXml" ds:itemID="{FFDBF891-36A5-4D9E-9DA8-F53148ED0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SGH-15</vt:lpstr>
      <vt:lpstr>Sheet1</vt:lpstr>
    </vt:vector>
  </TitlesOfParts>
  <Company>Hill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Hill</dc:creator>
  <cp:lastModifiedBy>Stephen Hill</cp:lastModifiedBy>
  <cp:lastPrinted>2014-05-22T21:28:08Z</cp:lastPrinted>
  <dcterms:created xsi:type="dcterms:W3CDTF">2013-11-22T16:24:10Z</dcterms:created>
  <dcterms:modified xsi:type="dcterms:W3CDTF">2014-05-22T21:28:56Z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</Properties>
</file>