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056"/>
  </bookViews>
  <sheets>
    <sheet name="COVER SUMMARY" sheetId="1" r:id="rId1"/>
    <sheet name="APP 2885" sheetId="2" r:id="rId2"/>
  </sheets>
  <externalReferences>
    <externalReference r:id="rId3"/>
    <externalReference r:id="rId4"/>
  </externalReferences>
  <definedNames>
    <definedName name="AC">'APP 2885'!$B$10:$G$54</definedName>
    <definedName name="NEPercentage">'[1]Rates&amp;NEB'!$B$11</definedName>
    <definedName name="SSMeasures">[2]Sheet4!$A$5:$G$115</definedName>
  </definedNames>
  <calcPr calcId="145621"/>
</workbook>
</file>

<file path=xl/calcChain.xml><?xml version="1.0" encoding="utf-8"?>
<calcChain xmlns="http://schemas.openxmlformats.org/spreadsheetml/2006/main">
  <c r="P17" i="1" l="1"/>
  <c r="O17" i="1"/>
  <c r="N17" i="1"/>
  <c r="L17" i="1"/>
  <c r="K17" i="1"/>
  <c r="J17" i="1"/>
  <c r="I11" i="1"/>
  <c r="K11" i="1" s="1"/>
  <c r="H11" i="1"/>
  <c r="G11" i="1"/>
  <c r="F11" i="1"/>
  <c r="L11" i="1" s="1"/>
  <c r="E11" i="1"/>
  <c r="N11" i="1" s="1"/>
  <c r="D11" i="1"/>
  <c r="C11" i="1"/>
  <c r="B11" i="1"/>
  <c r="P10" i="1"/>
  <c r="L10" i="1"/>
  <c r="K10" i="1"/>
  <c r="J10" i="1"/>
  <c r="E10" i="1"/>
  <c r="O10" i="1" s="1"/>
  <c r="P9" i="1"/>
  <c r="O9" i="1"/>
  <c r="N9" i="1"/>
  <c r="L9" i="1"/>
  <c r="K9" i="1"/>
  <c r="J9" i="1"/>
  <c r="J11" i="1" l="1"/>
  <c r="O11" i="1"/>
  <c r="N10" i="1"/>
  <c r="P11" i="1"/>
</calcChain>
</file>

<file path=xl/sharedStrings.xml><?xml version="1.0" encoding="utf-8"?>
<sst xmlns="http://schemas.openxmlformats.org/spreadsheetml/2006/main" count="214" uniqueCount="65">
  <si>
    <t>Program Year:</t>
  </si>
  <si>
    <t>CASCADE NATURAL GAS CORPORATION</t>
  </si>
  <si>
    <t>True-up</t>
  </si>
  <si>
    <t>TOTAL</t>
  </si>
  <si>
    <t>NON-ENERGY</t>
  </si>
  <si>
    <t>WEIGHTED</t>
  </si>
  <si>
    <t>DISCOUNTED</t>
  </si>
  <si>
    <t>PROGRAM</t>
  </si>
  <si>
    <t>UC</t>
  </si>
  <si>
    <t>BENEFIT</t>
  </si>
  <si>
    <t>TRC</t>
  </si>
  <si>
    <t>MEASURES</t>
  </si>
  <si>
    <t>ANNUAL THERM</t>
  </si>
  <si>
    <t>INCREMENTAL</t>
  </si>
  <si>
    <t>BENEFITS</t>
  </si>
  <si>
    <t>MEASURE</t>
  </si>
  <si>
    <t>THERM</t>
  </si>
  <si>
    <t>DELIVERY</t>
  </si>
  <si>
    <t>UTILITY</t>
  </si>
  <si>
    <t>W/DELIVERY</t>
  </si>
  <si>
    <t>COST</t>
  </si>
  <si>
    <t>TOTAL RESOURCE</t>
  </si>
  <si>
    <t>SAVINGS</t>
  </si>
  <si>
    <t>COSTS</t>
  </si>
  <si>
    <t>LIFE</t>
  </si>
  <si>
    <t>&amp; ADMIN</t>
  </si>
  <si>
    <t>REBATE</t>
  </si>
  <si>
    <t>RATIO</t>
  </si>
  <si>
    <t>RESIDENTIAL (includes units of insulation)</t>
  </si>
  <si>
    <t>COMMERCIAL</t>
  </si>
  <si>
    <t>LOW INCOME</t>
  </si>
  <si>
    <t>Nominal interest rate (post tax cost of cap.)</t>
  </si>
  <si>
    <t>Inflation rate</t>
  </si>
  <si>
    <t>Long term real discount rate</t>
  </si>
  <si>
    <t>EM&amp;V/Nexant Potential Assessment Study</t>
  </si>
  <si>
    <t xml:space="preserve">As noted in our CY12 report, the Company  devised a more intuitive and focused approach for measuring non-energy benefits, as opposed to previous methods where they were calculated as a blanket 10% for yearly achievements. This approach was applied to the CY13 residential program. In CY 2014 the company performed a non-energy benefits analysis on the commercial/industrial side and will use this same method in CY 2014 reports, however for this year it still utilized the 10% Non-Energy Benefits for the Commercial CIP. </t>
  </si>
  <si>
    <t>INTEGRATED RESOURCE PLAN</t>
  </si>
  <si>
    <t>BASECASE - MEDIUM FORECAST - AVERAGE WEATHER</t>
  </si>
  <si>
    <t>45 YEAR RESOURCE SUMMARY COSTS - MELDED COST PER THERM</t>
  </si>
  <si>
    <t>IRP ANNUAL</t>
  </si>
  <si>
    <t xml:space="preserve">PV OF </t>
  </si>
  <si>
    <t xml:space="preserve">NON </t>
  </si>
  <si>
    <t>PORTFOLIO COSTS</t>
  </si>
  <si>
    <t>PORTFOLIO</t>
  </si>
  <si>
    <t>NOMINAL</t>
  </si>
  <si>
    <t>RESOURCE</t>
  </si>
  <si>
    <t xml:space="preserve">ENERGY </t>
  </si>
  <si>
    <t>WITH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</si>
  <si>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</si>
  <si>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</si>
  <si>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</si>
  <si>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</si>
  <si>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</si>
  <si>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</si>
  <si>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</si>
  <si>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</si>
  <si>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</si>
  <si>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 xml:space="preserve"> $-   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</si>
  <si>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</si>
  <si>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</si>
  <si>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</si>
  <si>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</si>
  <si>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</si>
  <si>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r>
      <t xml:space="preserve">Program Participant Cost Effectiveness Estimate Summary </t>
    </r>
    <r>
      <rPr>
        <b/>
        <sz val="14"/>
        <color rgb="FFFF0000"/>
        <rFont val="Times New Roman"/>
        <family val="1"/>
      </rPr>
      <t>excluding</t>
    </r>
    <r>
      <rPr>
        <b/>
        <sz val="14"/>
        <rFont val="Times New Roman"/>
        <family val="1"/>
      </rPr>
      <t xml:space="preserve"> Nexant Study Expenses</t>
    </r>
  </si>
  <si>
    <r>
      <t xml:space="preserve">Program Participant Cost Effectiveness Estimate Summary </t>
    </r>
    <r>
      <rPr>
        <b/>
        <sz val="12"/>
        <color rgb="FFFF0000"/>
        <rFont val="Times New Roman"/>
        <family val="1"/>
      </rPr>
      <t>including</t>
    </r>
    <r>
      <rPr>
        <b/>
        <sz val="12"/>
        <rFont val="Times New Roman"/>
        <family val="1"/>
      </rPr>
      <t xml:space="preserve"> Nexant Study Expenses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</si>
</sst>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0.00_);[Red]\(0.00\)"/>
    <numFmt numFmtId="166" formatCode="0.000"/>
    <numFmt numFmtId="167" formatCode="_(&quot;$&quot;* #,##0.000_);_(&quot;$&quot;* \(#,##0.000\);_(&quot;$&quot;* &quot;-&quot;???_);_(@_)"/>
    <numFmt numFmtId="168" formatCode="_(&quot;$&quot;* #,##0.000_);_(&quot;$&quot;* \(#,##0.000\);_(&quot;$&quot;* &quot;-&quot;????_);_(@_)"/>
    <numFmt numFmtId="169" formatCode="&quot;$&quot;#,##0.0000_);[Red]\(&quot;$&quot;#,##0.0000\)"/>
    <numFmt numFmtId="170" formatCode="0.0%"/>
    <numFmt numFmtId="171" formatCode="0.00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</font>
    <font>
      <b/>
      <sz val="10"/>
      <name val="Times New Roman"/>
      <family val="1"/>
    </font>
    <font>
      <sz val="10"/>
      <name val="Arial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64"/>
      <name val="Arial"/>
      <family val="2"/>
    </font>
    <font>
      <sz val="10"/>
      <color rgb="FF00000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3" fillId="0" borderId="0"/>
    <xf numFmtId="0" fontId="20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4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5" borderId="0" applyNumberFormat="0" applyBorder="0" applyAlignment="0" applyProtection="0"/>
    <xf numFmtId="0" fontId="26" fillId="39" borderId="0" applyNumberFormat="0" applyBorder="0" applyAlignment="0" applyProtection="0"/>
    <xf numFmtId="0" fontId="27" fillId="56" borderId="29" applyNumberFormat="0" applyAlignment="0" applyProtection="0"/>
    <xf numFmtId="0" fontId="28" fillId="57" borderId="30" applyNumberFormat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40" borderId="0" applyNumberFormat="0" applyBorder="0" applyAlignment="0" applyProtection="0"/>
    <xf numFmtId="0" fontId="33" fillId="0" borderId="31" applyNumberFormat="0" applyFill="0" applyAlignment="0" applyProtection="0"/>
    <xf numFmtId="0" fontId="34" fillId="0" borderId="32" applyNumberFormat="0" applyFill="0" applyAlignment="0" applyProtection="0"/>
    <xf numFmtId="0" fontId="35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6" fillId="43" borderId="29" applyNumberFormat="0" applyAlignment="0" applyProtection="0"/>
    <xf numFmtId="0" fontId="37" fillId="0" borderId="34" applyNumberFormat="0" applyFill="0" applyAlignment="0" applyProtection="0"/>
    <xf numFmtId="0" fontId="38" fillId="58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22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59" borderId="35" applyNumberFormat="0" applyFont="0" applyAlignment="0" applyProtection="0"/>
    <xf numFmtId="0" fontId="24" fillId="59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0" fillId="56" borderId="36" applyNumberFormat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7" applyNumberFormat="0" applyFill="0" applyAlignment="0" applyProtection="0"/>
    <xf numFmtId="0" fontId="43" fillId="0" borderId="0" applyNumberFormat="0" applyFill="0" applyBorder="0" applyAlignment="0" applyProtection="0"/>
    <xf numFmtId="0" fontId="22" fillId="0" borderId="0"/>
  </cellStyleXfs>
  <cellXfs count="164">
    <xf numFmtId="0" fontId="0" fillId="0" borderId="0" xfId="0"/>
    <xf numFmtId="0" fontId="0" fillId="0" borderId="0" xfId="0" applyFill="1" applyBorder="1"/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 applyAlignment="1">
      <alignment horizontal="center"/>
    </xf>
    <xf numFmtId="165" fontId="19" fillId="0" borderId="12" xfId="0" applyNumberFormat="1" applyFont="1" applyFill="1" applyBorder="1" applyAlignment="1">
      <alignment horizontal="center"/>
    </xf>
    <xf numFmtId="165" fontId="19" fillId="33" borderId="12" xfId="0" applyNumberFormat="1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4" borderId="13" xfId="0" applyFont="1" applyFill="1" applyBorder="1"/>
    <xf numFmtId="0" fontId="19" fillId="35" borderId="1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165" fontId="19" fillId="0" borderId="16" xfId="0" applyNumberFormat="1" applyFont="1" applyFill="1" applyBorder="1" applyAlignment="1">
      <alignment horizontal="center"/>
    </xf>
    <xf numFmtId="165" fontId="19" fillId="33" borderId="16" xfId="0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4" borderId="17" xfId="0" applyFont="1" applyFill="1" applyBorder="1"/>
    <xf numFmtId="0" fontId="19" fillId="35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165" fontId="19" fillId="0" borderId="20" xfId="0" applyNumberFormat="1" applyFont="1" applyFill="1" applyBorder="1" applyAlignment="1">
      <alignment horizontal="center"/>
    </xf>
    <xf numFmtId="165" fontId="19" fillId="33" borderId="20" xfId="0" applyNumberFormat="1" applyFont="1" applyFill="1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4" borderId="21" xfId="0" applyFont="1" applyFill="1" applyBorder="1"/>
    <xf numFmtId="0" fontId="19" fillId="35" borderId="18" xfId="0" applyFont="1" applyFill="1" applyBorder="1" applyAlignment="1">
      <alignment horizontal="center"/>
    </xf>
    <xf numFmtId="166" fontId="19" fillId="0" borderId="16" xfId="0" applyNumberFormat="1" applyFont="1" applyFill="1" applyBorder="1" applyAlignment="1">
      <alignment horizontal="center"/>
    </xf>
    <xf numFmtId="167" fontId="19" fillId="33" borderId="16" xfId="0" applyNumberFormat="1" applyFont="1" applyFill="1" applyBorder="1" applyAlignment="1">
      <alignment horizontal="center"/>
    </xf>
    <xf numFmtId="166" fontId="19" fillId="33" borderId="16" xfId="0" applyNumberFormat="1" applyFont="1" applyFill="1" applyBorder="1" applyAlignment="1">
      <alignment horizontal="center"/>
    </xf>
    <xf numFmtId="166" fontId="19" fillId="34" borderId="17" xfId="0" applyNumberFormat="1" applyFont="1" applyFill="1" applyBorder="1" applyAlignment="1">
      <alignment horizontal="center"/>
    </xf>
    <xf numFmtId="166" fontId="19" fillId="0" borderId="14" xfId="0" applyNumberFormat="1" applyFont="1" applyFill="1" applyBorder="1" applyAlignment="1">
      <alignment horizontal="center"/>
    </xf>
    <xf numFmtId="167" fontId="19" fillId="35" borderId="14" xfId="0" applyNumberFormat="1" applyFont="1" applyFill="1" applyBorder="1" applyAlignment="1">
      <alignment horizontal="center"/>
    </xf>
    <xf numFmtId="166" fontId="19" fillId="35" borderId="14" xfId="0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/>
    </xf>
    <xf numFmtId="3" fontId="22" fillId="0" borderId="14" xfId="0" applyNumberFormat="1" applyFont="1" applyFill="1" applyBorder="1" applyAlignment="1">
      <alignment horizontal="center"/>
    </xf>
    <xf numFmtId="44" fontId="22" fillId="0" borderId="14" xfId="0" applyNumberFormat="1" applyFont="1" applyFill="1" applyBorder="1" applyAlignment="1">
      <alignment horizontal="center"/>
    </xf>
    <xf numFmtId="39" fontId="22" fillId="0" borderId="14" xfId="0" applyNumberFormat="1" applyFont="1" applyFill="1" applyBorder="1" applyAlignment="1">
      <alignment horizontal="center"/>
    </xf>
    <xf numFmtId="44" fontId="22" fillId="0" borderId="15" xfId="0" applyNumberFormat="1" applyFont="1" applyFill="1" applyBorder="1" applyAlignment="1">
      <alignment horizontal="center"/>
    </xf>
    <xf numFmtId="167" fontId="22" fillId="33" borderId="16" xfId="0" applyNumberFormat="1" applyFont="1" applyFill="1" applyBorder="1" applyAlignment="1">
      <alignment horizontal="center"/>
    </xf>
    <xf numFmtId="166" fontId="22" fillId="33" borderId="16" xfId="0" applyNumberFormat="1" applyFont="1" applyFill="1" applyBorder="1" applyAlignment="1">
      <alignment horizontal="center"/>
    </xf>
    <xf numFmtId="168" fontId="22" fillId="0" borderId="14" xfId="0" applyNumberFormat="1" applyFont="1" applyFill="1" applyBorder="1" applyAlignment="1">
      <alignment horizontal="center"/>
    </xf>
    <xf numFmtId="168" fontId="22" fillId="35" borderId="14" xfId="0" applyNumberFormat="1" applyFont="1" applyFill="1" applyBorder="1" applyAlignment="1">
      <alignment horizontal="center"/>
    </xf>
    <xf numFmtId="166" fontId="22" fillId="35" borderId="14" xfId="0" applyNumberFormat="1" applyFont="1" applyFill="1" applyBorder="1" applyAlignment="1">
      <alignment horizontal="center"/>
    </xf>
    <xf numFmtId="167" fontId="22" fillId="36" borderId="14" xfId="0" applyNumberFormat="1" applyFont="1" applyFill="1" applyBorder="1" applyAlignment="1">
      <alignment horizontal="center"/>
    </xf>
    <xf numFmtId="167" fontId="22" fillId="35" borderId="14" xfId="0" applyNumberFormat="1" applyFont="1" applyFill="1" applyBorder="1" applyAlignment="1">
      <alignment horizontal="center"/>
    </xf>
    <xf numFmtId="0" fontId="19" fillId="37" borderId="22" xfId="0" applyFont="1" applyFill="1" applyBorder="1" applyAlignment="1">
      <alignment horizontal="left"/>
    </xf>
    <xf numFmtId="3" fontId="19" fillId="37" borderId="22" xfId="0" applyNumberFormat="1" applyFont="1" applyFill="1" applyBorder="1" applyAlignment="1">
      <alignment horizontal="center"/>
    </xf>
    <xf numFmtId="44" fontId="19" fillId="37" borderId="22" xfId="0" applyNumberFormat="1" applyFont="1" applyFill="1" applyBorder="1" applyAlignment="1">
      <alignment horizontal="center"/>
    </xf>
    <xf numFmtId="39" fontId="19" fillId="37" borderId="22" xfId="0" applyNumberFormat="1" applyFont="1" applyFill="1" applyBorder="1" applyAlignment="1">
      <alignment horizontal="center"/>
    </xf>
    <xf numFmtId="44" fontId="19" fillId="37" borderId="23" xfId="0" applyNumberFormat="1" applyFont="1" applyFill="1" applyBorder="1" applyAlignment="1">
      <alignment horizontal="center"/>
    </xf>
    <xf numFmtId="167" fontId="19" fillId="37" borderId="24" xfId="0" applyNumberFormat="1" applyFont="1" applyFill="1" applyBorder="1" applyAlignment="1">
      <alignment horizontal="center"/>
    </xf>
    <xf numFmtId="166" fontId="19" fillId="37" borderId="25" xfId="0" applyNumberFormat="1" applyFont="1" applyFill="1" applyBorder="1" applyAlignment="1">
      <alignment horizontal="center"/>
    </xf>
    <xf numFmtId="0" fontId="19" fillId="37" borderId="26" xfId="0" applyFont="1" applyFill="1" applyBorder="1" applyAlignment="1">
      <alignment horizontal="center"/>
    </xf>
    <xf numFmtId="167" fontId="19" fillId="37" borderId="27" xfId="0" applyNumberFormat="1" applyFont="1" applyFill="1" applyBorder="1" applyAlignment="1">
      <alignment horizontal="center"/>
    </xf>
    <xf numFmtId="166" fontId="19" fillId="37" borderId="27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left"/>
    </xf>
    <xf numFmtId="0" fontId="19" fillId="37" borderId="27" xfId="0" applyFont="1" applyFill="1" applyBorder="1" applyAlignment="1">
      <alignment horizontal="left"/>
    </xf>
    <xf numFmtId="3" fontId="19" fillId="37" borderId="27" xfId="0" applyNumberFormat="1" applyFont="1" applyFill="1" applyBorder="1" applyAlignment="1">
      <alignment horizontal="center"/>
    </xf>
    <xf numFmtId="44" fontId="19" fillId="37" borderId="27" xfId="0" applyNumberFormat="1" applyFont="1" applyFill="1" applyBorder="1" applyAlignment="1">
      <alignment horizontal="center"/>
    </xf>
    <xf numFmtId="39" fontId="19" fillId="37" borderId="27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10" fontId="2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44" fontId="0" fillId="0" borderId="0" xfId="0" applyNumberFormat="1" applyFill="1" applyAlignment="1">
      <alignment horizontal="center"/>
    </xf>
    <xf numFmtId="8" fontId="22" fillId="0" borderId="0" xfId="0" applyNumberFormat="1" applyFont="1" applyFill="1" applyAlignment="1" applyProtection="1">
      <alignment horizontal="center"/>
    </xf>
    <xf numFmtId="0" fontId="21" fillId="0" borderId="0" xfId="0" applyFont="1" applyFill="1" applyBorder="1"/>
    <xf numFmtId="0" fontId="21" fillId="0" borderId="0" xfId="30" applyFont="1" applyAlignment="1">
      <alignment horizontal="center"/>
    </xf>
    <xf numFmtId="0" fontId="21" fillId="0" borderId="0" xfId="31" applyFont="1" applyAlignment="1">
      <alignment horizontal="center"/>
    </xf>
    <xf numFmtId="0" fontId="23" fillId="0" borderId="0" xfId="30" applyAlignment="1">
      <alignment horizontal="center"/>
    </xf>
    <xf numFmtId="0" fontId="20" fillId="0" borderId="0" xfId="31" applyAlignment="1">
      <alignment horizontal="center"/>
    </xf>
    <xf numFmtId="0" fontId="23" fillId="0" borderId="28" xfId="30" applyBorder="1" applyAlignment="1">
      <alignment horizontal="center"/>
    </xf>
    <xf numFmtId="0" fontId="23" fillId="0" borderId="0" xfId="30" applyFont="1" applyFill="1"/>
    <xf numFmtId="8" fontId="23" fillId="0" borderId="0" xfId="32" applyNumberFormat="1" applyFont="1" applyAlignment="1">
      <alignment horizontal="center"/>
    </xf>
    <xf numFmtId="8" fontId="23" fillId="0" borderId="0" xfId="30" applyNumberFormat="1" applyAlignment="1">
      <alignment horizontal="center"/>
    </xf>
    <xf numFmtId="9" fontId="23" fillId="0" borderId="0" xfId="33" applyFont="1" applyAlignment="1">
      <alignment horizontal="center"/>
    </xf>
    <xf numFmtId="8" fontId="22" fillId="0" borderId="0" xfId="34" applyNumberFormat="1" applyFont="1" applyFill="1"/>
    <xf numFmtId="169" fontId="23" fillId="0" borderId="0" xfId="30" applyNumberFormat="1" applyFont="1" applyFill="1" applyAlignment="1">
      <alignment horizontal="center"/>
    </xf>
    <xf numFmtId="44" fontId="23" fillId="0" borderId="0" xfId="30" applyNumberFormat="1" applyFont="1" applyFill="1"/>
    <xf numFmtId="0" fontId="20" fillId="0" borderId="0" xfId="31"/>
    <xf numFmtId="44" fontId="23" fillId="0" borderId="0" xfId="33" applyNumberFormat="1" applyFont="1" applyFill="1"/>
    <xf numFmtId="170" fontId="23" fillId="0" borderId="0" xfId="33" applyNumberFormat="1" applyFont="1" applyAlignment="1">
      <alignment horizontal="center"/>
    </xf>
    <xf numFmtId="169" fontId="23" fillId="0" borderId="0" xfId="30" applyNumberFormat="1" applyAlignment="1">
      <alignment horizontal="center"/>
    </xf>
    <xf numFmtId="0" fontId="23" fillId="0" borderId="0" xfId="30" applyFont="1" applyFill="1" applyAlignment="1">
      <alignment horizontal="center"/>
    </xf>
    <xf numFmtId="0" fontId="21" fillId="0" borderId="0" xfId="30" applyFont="1"/>
    <xf numFmtId="0" fontId="22" fillId="0" borderId="0" xfId="35"/>
    <xf numFmtId="171" fontId="23" fillId="0" borderId="0" xfId="33" applyNumberFormat="1" applyFont="1"/>
    <xf numFmtId="0" fontId="23" fillId="0" borderId="0" xfId="30"/>
    <xf numFmtId="171" fontId="23" fillId="0" borderId="0" xfId="30" applyNumberFormat="1"/>
    <xf numFmtId="10" fontId="23" fillId="0" borderId="0" xfId="30" applyNumberFormat="1"/>
    <xf numFmtId="10" fontId="23" fillId="0" borderId="0" xfId="33" applyNumberFormat="1" applyFont="1"/>
    <xf numFmtId="14" fontId="44" fillId="0" borderId="0" xfId="29" applyNumberFormat="1" applyFont="1" applyFill="1" applyAlignment="1">
      <alignment horizontal="left"/>
    </xf>
    <xf numFmtId="14" fontId="46" fillId="0" borderId="0" xfId="29" applyNumberFormat="1" applyFont="1" applyFill="1" applyAlignment="1">
      <alignment horizontal="left"/>
    </xf>
    <xf numFmtId="164" fontId="44" fillId="0" borderId="0" xfId="29" applyNumberFormat="1" applyFont="1" applyFill="1" applyAlignment="1">
      <alignment horizontal="left"/>
    </xf>
    <xf numFmtId="164" fontId="46" fillId="0" borderId="0" xfId="29" applyNumberFormat="1" applyFont="1" applyFill="1" applyAlignment="1">
      <alignment horizontal="left"/>
    </xf>
    <xf numFmtId="0" fontId="44" fillId="0" borderId="0" xfId="29" applyFont="1" applyFill="1"/>
    <xf numFmtId="0" fontId="46" fillId="0" borderId="0" xfId="29" applyFont="1" applyFill="1"/>
    <xf numFmtId="0" fontId="46" fillId="0" borderId="0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44" fontId="19" fillId="37" borderId="24" xfId="0" applyNumberFormat="1" applyFont="1" applyFill="1" applyBorder="1" applyAlignment="1">
      <alignment horizontal="center"/>
    </xf>
    <xf numFmtId="44" fontId="22" fillId="0" borderId="16" xfId="0" applyNumberFormat="1" applyFont="1" applyFill="1" applyBorder="1" applyAlignment="1">
      <alignment horizontal="center"/>
    </xf>
    <xf numFmtId="44" fontId="19" fillId="60" borderId="24" xfId="247" applyNumberFormat="1" applyFont="1" applyFill="1" applyBorder="1" applyAlignment="1">
      <alignment horizontal="center"/>
    </xf>
    <xf numFmtId="44" fontId="22" fillId="0" borderId="16" xfId="247" applyNumberFormat="1" applyFont="1" applyFill="1" applyBorder="1" applyAlignment="1">
      <alignment horizontal="center"/>
    </xf>
    <xf numFmtId="0" fontId="19" fillId="60" borderId="26" xfId="247" applyFont="1" applyFill="1" applyBorder="1" applyAlignment="1">
      <alignment horizontal="center"/>
    </xf>
    <xf numFmtId="44" fontId="19" fillId="60" borderId="23" xfId="247" applyNumberFormat="1" applyFont="1" applyFill="1" applyBorder="1" applyAlignment="1">
      <alignment horizontal="center"/>
    </xf>
    <xf numFmtId="39" fontId="19" fillId="60" borderId="22" xfId="247" applyNumberFormat="1" applyFont="1" applyFill="1" applyBorder="1" applyAlignment="1">
      <alignment horizontal="center"/>
    </xf>
    <xf numFmtId="44" fontId="19" fillId="60" borderId="22" xfId="247" applyNumberFormat="1" applyFont="1" applyFill="1" applyBorder="1" applyAlignment="1">
      <alignment horizontal="center"/>
    </xf>
    <xf numFmtId="3" fontId="19" fillId="60" borderId="22" xfId="247" applyNumberFormat="1" applyFont="1" applyFill="1" applyBorder="1" applyAlignment="1">
      <alignment horizontal="center"/>
    </xf>
    <xf numFmtId="0" fontId="19" fillId="60" borderId="22" xfId="247" applyFont="1" applyFill="1" applyBorder="1" applyAlignment="1">
      <alignment horizontal="left"/>
    </xf>
    <xf numFmtId="0" fontId="19" fillId="0" borderId="11" xfId="247" applyFont="1" applyFill="1" applyBorder="1" applyAlignment="1">
      <alignment horizontal="center"/>
    </xf>
    <xf numFmtId="0" fontId="19" fillId="0" borderId="10" xfId="247" applyFont="1" applyFill="1" applyBorder="1" applyAlignment="1">
      <alignment horizontal="center"/>
    </xf>
    <xf numFmtId="0" fontId="19" fillId="0" borderId="15" xfId="247" applyFont="1" applyFill="1" applyBorder="1" applyAlignment="1">
      <alignment horizontal="center"/>
    </xf>
    <xf numFmtId="0" fontId="19" fillId="0" borderId="14" xfId="247" applyFont="1" applyFill="1" applyBorder="1" applyAlignment="1">
      <alignment horizontal="center"/>
    </xf>
    <xf numFmtId="0" fontId="19" fillId="0" borderId="19" xfId="247" applyFont="1" applyFill="1" applyBorder="1" applyAlignment="1">
      <alignment horizontal="center"/>
    </xf>
    <xf numFmtId="0" fontId="19" fillId="0" borderId="18" xfId="247" applyFont="1" applyFill="1" applyBorder="1" applyAlignment="1">
      <alignment horizontal="center"/>
    </xf>
    <xf numFmtId="44" fontId="22" fillId="0" borderId="14" xfId="247" applyNumberFormat="1" applyFont="1" applyFill="1" applyBorder="1" applyAlignment="1">
      <alignment horizontal="center"/>
    </xf>
    <xf numFmtId="0" fontId="19" fillId="0" borderId="10" xfId="247" applyFont="1" applyFill="1" applyBorder="1"/>
    <xf numFmtId="3" fontId="22" fillId="0" borderId="14" xfId="247" applyNumberFormat="1" applyFont="1" applyFill="1" applyBorder="1" applyAlignment="1">
      <alignment horizontal="center"/>
    </xf>
    <xf numFmtId="44" fontId="22" fillId="0" borderId="15" xfId="247" applyNumberFormat="1" applyFont="1" applyFill="1" applyBorder="1" applyAlignment="1">
      <alignment horizontal="center"/>
    </xf>
    <xf numFmtId="165" fontId="19" fillId="0" borderId="16" xfId="247" applyNumberFormat="1" applyFont="1" applyFill="1" applyBorder="1" applyAlignment="1">
      <alignment horizontal="center"/>
    </xf>
    <xf numFmtId="165" fontId="19" fillId="0" borderId="20" xfId="247" applyNumberFormat="1" applyFont="1" applyFill="1" applyBorder="1" applyAlignment="1">
      <alignment horizontal="center"/>
    </xf>
    <xf numFmtId="0" fontId="19" fillId="34" borderId="13" xfId="247" applyFont="1" applyFill="1" applyBorder="1"/>
    <xf numFmtId="0" fontId="19" fillId="34" borderId="17" xfId="247" applyFont="1" applyFill="1" applyBorder="1"/>
    <xf numFmtId="0" fontId="19" fillId="34" borderId="21" xfId="247" applyFont="1" applyFill="1" applyBorder="1"/>
    <xf numFmtId="39" fontId="22" fillId="0" borderId="14" xfId="247" applyNumberFormat="1" applyFont="1" applyFill="1" applyBorder="1" applyAlignment="1">
      <alignment horizontal="center"/>
    </xf>
    <xf numFmtId="166" fontId="19" fillId="0" borderId="16" xfId="247" applyNumberFormat="1" applyFont="1" applyFill="1" applyBorder="1" applyAlignment="1">
      <alignment horizontal="center"/>
    </xf>
    <xf numFmtId="166" fontId="19" fillId="34" borderId="17" xfId="247" applyNumberFormat="1" applyFont="1" applyFill="1" applyBorder="1" applyAlignment="1">
      <alignment horizontal="center"/>
    </xf>
    <xf numFmtId="166" fontId="19" fillId="0" borderId="14" xfId="247" applyNumberFormat="1" applyFont="1" applyFill="1" applyBorder="1" applyAlignment="1">
      <alignment horizontal="center"/>
    </xf>
    <xf numFmtId="165" fontId="19" fillId="0" borderId="12" xfId="247" applyNumberFormat="1" applyFont="1" applyFill="1" applyBorder="1" applyAlignment="1">
      <alignment horizontal="center"/>
    </xf>
    <xf numFmtId="165" fontId="19" fillId="33" borderId="12" xfId="247" applyNumberFormat="1" applyFont="1" applyFill="1" applyBorder="1" applyAlignment="1">
      <alignment horizontal="center"/>
    </xf>
    <xf numFmtId="0" fontId="19" fillId="33" borderId="12" xfId="247" applyFont="1" applyFill="1" applyBorder="1" applyAlignment="1">
      <alignment horizontal="center"/>
    </xf>
    <xf numFmtId="165" fontId="19" fillId="33" borderId="16" xfId="247" applyNumberFormat="1" applyFont="1" applyFill="1" applyBorder="1" applyAlignment="1">
      <alignment horizontal="center"/>
    </xf>
    <xf numFmtId="0" fontId="19" fillId="33" borderId="16" xfId="247" applyFont="1" applyFill="1" applyBorder="1" applyAlignment="1">
      <alignment horizontal="center"/>
    </xf>
    <xf numFmtId="165" fontId="19" fillId="33" borderId="20" xfId="247" applyNumberFormat="1" applyFont="1" applyFill="1" applyBorder="1" applyAlignment="1">
      <alignment horizontal="center"/>
    </xf>
    <xf numFmtId="0" fontId="19" fillId="33" borderId="20" xfId="247" applyFont="1" applyFill="1" applyBorder="1" applyAlignment="1">
      <alignment horizontal="center"/>
    </xf>
    <xf numFmtId="167" fontId="19" fillId="33" borderId="16" xfId="247" applyNumberFormat="1" applyFont="1" applyFill="1" applyBorder="1" applyAlignment="1">
      <alignment horizontal="center"/>
    </xf>
    <xf numFmtId="166" fontId="19" fillId="33" borderId="16" xfId="247" applyNumberFormat="1" applyFont="1" applyFill="1" applyBorder="1" applyAlignment="1">
      <alignment horizontal="center"/>
    </xf>
    <xf numFmtId="167" fontId="22" fillId="33" borderId="16" xfId="247" applyNumberFormat="1" applyFont="1" applyFill="1" applyBorder="1" applyAlignment="1">
      <alignment horizontal="center"/>
    </xf>
    <xf numFmtId="166" fontId="22" fillId="33" borderId="16" xfId="247" applyNumberFormat="1" applyFont="1" applyFill="1" applyBorder="1" applyAlignment="1">
      <alignment horizontal="center"/>
    </xf>
    <xf numFmtId="0" fontId="19" fillId="35" borderId="10" xfId="247" applyFont="1" applyFill="1" applyBorder="1" applyAlignment="1">
      <alignment horizontal="center"/>
    </xf>
    <xf numFmtId="0" fontId="19" fillId="35" borderId="14" xfId="247" applyFont="1" applyFill="1" applyBorder="1" applyAlignment="1">
      <alignment horizontal="center"/>
    </xf>
    <xf numFmtId="0" fontId="19" fillId="35" borderId="18" xfId="247" applyFont="1" applyFill="1" applyBorder="1" applyAlignment="1">
      <alignment horizontal="center"/>
    </xf>
    <xf numFmtId="167" fontId="19" fillId="35" borderId="14" xfId="247" applyNumberFormat="1" applyFont="1" applyFill="1" applyBorder="1" applyAlignment="1">
      <alignment horizontal="center"/>
    </xf>
    <xf numFmtId="166" fontId="19" fillId="35" borderId="14" xfId="247" applyNumberFormat="1" applyFont="1" applyFill="1" applyBorder="1" applyAlignment="1">
      <alignment horizontal="center"/>
    </xf>
    <xf numFmtId="166" fontId="22" fillId="35" borderId="14" xfId="247" applyNumberFormat="1" applyFont="1" applyFill="1" applyBorder="1" applyAlignment="1">
      <alignment horizontal="center"/>
    </xf>
    <xf numFmtId="0" fontId="19" fillId="0" borderId="14" xfId="247" applyFont="1" applyFill="1" applyBorder="1" applyAlignment="1">
      <alignment horizontal="left"/>
    </xf>
    <xf numFmtId="167" fontId="22" fillId="36" borderId="14" xfId="247" applyNumberFormat="1" applyFont="1" applyFill="1" applyBorder="1" applyAlignment="1">
      <alignment horizontal="center"/>
    </xf>
    <xf numFmtId="167" fontId="22" fillId="35" borderId="14" xfId="247" applyNumberFormat="1" applyFont="1" applyFill="1" applyBorder="1" applyAlignment="1">
      <alignment horizontal="center"/>
    </xf>
    <xf numFmtId="44" fontId="19" fillId="37" borderId="22" xfId="247" applyNumberFormat="1" applyFont="1" applyFill="1" applyBorder="1" applyAlignment="1">
      <alignment horizontal="center"/>
    </xf>
    <xf numFmtId="167" fontId="19" fillId="37" borderId="24" xfId="247" applyNumberFormat="1" applyFont="1" applyFill="1" applyBorder="1" applyAlignment="1">
      <alignment horizontal="center"/>
    </xf>
    <xf numFmtId="166" fontId="19" fillId="37" borderId="25" xfId="247" applyNumberFormat="1" applyFont="1" applyFill="1" applyBorder="1" applyAlignment="1">
      <alignment horizontal="center"/>
    </xf>
    <xf numFmtId="167" fontId="19" fillId="37" borderId="27" xfId="247" applyNumberFormat="1" applyFont="1" applyFill="1" applyBorder="1" applyAlignment="1">
      <alignment horizontal="center"/>
    </xf>
    <xf numFmtId="166" fontId="19" fillId="37" borderId="27" xfId="247" applyNumberFormat="1" applyFont="1" applyFill="1" applyBorder="1" applyAlignment="1">
      <alignment horizontal="center"/>
    </xf>
    <xf numFmtId="168" fontId="22" fillId="35" borderId="14" xfId="247" applyNumberFormat="1" applyFont="1" applyFill="1" applyBorder="1" applyAlignment="1">
      <alignment horizontal="center"/>
    </xf>
    <xf numFmtId="168" fontId="22" fillId="0" borderId="14" xfId="247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0" fillId="0" borderId="0" xfId="0" applyAlignment="1"/>
    <xf numFmtId="0" fontId="2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4" fillId="0" borderId="0" xfId="247" applyFont="1" applyFill="1" applyBorder="1" applyAlignment="1">
      <alignment horizontal="center"/>
    </xf>
  </cellXfs>
  <cellStyles count="477">
    <cellStyle name="20% - Accent1 2" xfId="36"/>
    <cellStyle name="20% - Accent1 3" xfId="37"/>
    <cellStyle name="20% - Accent1 3 2" xfId="38"/>
    <cellStyle name="20% - Accent1 4" xfId="39"/>
    <cellStyle name="20% - Accent2 2" xfId="40"/>
    <cellStyle name="20% - Accent2 3" xfId="41"/>
    <cellStyle name="20% - Accent2 3 2" xfId="42"/>
    <cellStyle name="20% - Accent2 4" xfId="43"/>
    <cellStyle name="20% - Accent3 2" xfId="44"/>
    <cellStyle name="20% - Accent3 3" xfId="45"/>
    <cellStyle name="20% - Accent3 3 2" xfId="46"/>
    <cellStyle name="20% - Accent3 4" xfId="47"/>
    <cellStyle name="20% - Accent4 2" xfId="48"/>
    <cellStyle name="20% - Accent4 3" xfId="49"/>
    <cellStyle name="20% - Accent4 3 2" xfId="50"/>
    <cellStyle name="20% - Accent4 4" xfId="51"/>
    <cellStyle name="20% - Accent5 2" xfId="52"/>
    <cellStyle name="20% - Accent5 3" xfId="53"/>
    <cellStyle name="20% - Accent5 3 2" xfId="54"/>
    <cellStyle name="20% - Accent5 4" xfId="55"/>
    <cellStyle name="20% - Accent6 2" xfId="56"/>
    <cellStyle name="20% - Accent6 3" xfId="57"/>
    <cellStyle name="20% - Accent6 3 2" xfId="58"/>
    <cellStyle name="20% - Accent6 4" xfId="59"/>
    <cellStyle name="40% - Accent1 2" xfId="60"/>
    <cellStyle name="40% - Accent1 3" xfId="61"/>
    <cellStyle name="40% - Accent1 3 2" xfId="62"/>
    <cellStyle name="40% - Accent1 4" xfId="63"/>
    <cellStyle name="40% - Accent2 2" xfId="64"/>
    <cellStyle name="40% - Accent2 3" xfId="65"/>
    <cellStyle name="40% - Accent2 3 2" xfId="66"/>
    <cellStyle name="40% - Accent2 4" xfId="67"/>
    <cellStyle name="40% - Accent3 2" xfId="68"/>
    <cellStyle name="40% - Accent3 3" xfId="69"/>
    <cellStyle name="40% - Accent3 3 2" xfId="70"/>
    <cellStyle name="40% - Accent3 4" xfId="71"/>
    <cellStyle name="40% - Accent4 2" xfId="72"/>
    <cellStyle name="40% - Accent4 3" xfId="73"/>
    <cellStyle name="40% - Accent4 3 2" xfId="74"/>
    <cellStyle name="40% - Accent4 4" xfId="75"/>
    <cellStyle name="40% - Accent5 2" xfId="76"/>
    <cellStyle name="40% - Accent5 3" xfId="77"/>
    <cellStyle name="40% - Accent5 3 2" xfId="78"/>
    <cellStyle name="40% - Accent5 4" xfId="79"/>
    <cellStyle name="40% - Accent6 2" xfId="80"/>
    <cellStyle name="40% - Accent6 3" xfId="81"/>
    <cellStyle name="40% - Accent6 3 2" xfId="82"/>
    <cellStyle name="40% - Accent6 4" xfId="83"/>
    <cellStyle name="60% - Accent1" xfId="18" builtinId="32" customBuiltin="1"/>
    <cellStyle name="60% - Accent1 2" xfId="84"/>
    <cellStyle name="60% - Accent2" xfId="20" builtinId="36" customBuiltin="1"/>
    <cellStyle name="60% - Accent2 2" xfId="85"/>
    <cellStyle name="60% - Accent3" xfId="22" builtinId="40" customBuiltin="1"/>
    <cellStyle name="60% - Accent3 2" xfId="86"/>
    <cellStyle name="60% - Accent4" xfId="24" builtinId="44" customBuiltin="1"/>
    <cellStyle name="60% - Accent4 2" xfId="87"/>
    <cellStyle name="60% - Accent5" xfId="26" builtinId="48" customBuiltin="1"/>
    <cellStyle name="60% - Accent5 2" xfId="88"/>
    <cellStyle name="60% - Accent6" xfId="28" builtinId="52" customBuiltin="1"/>
    <cellStyle name="60% - Accent6 2" xfId="89"/>
    <cellStyle name="Accent1" xfId="17" builtinId="29" customBuiltin="1"/>
    <cellStyle name="Accent1 2" xfId="90"/>
    <cellStyle name="Accent2" xfId="19" builtinId="33" customBuiltin="1"/>
    <cellStyle name="Accent2 2" xfId="91"/>
    <cellStyle name="Accent3" xfId="21" builtinId="37" customBuiltin="1"/>
    <cellStyle name="Accent3 2" xfId="92"/>
    <cellStyle name="Accent4" xfId="23" builtinId="41" customBuiltin="1"/>
    <cellStyle name="Accent4 2" xfId="93"/>
    <cellStyle name="Accent5" xfId="25" builtinId="45" customBuiltin="1"/>
    <cellStyle name="Accent5 2" xfId="94"/>
    <cellStyle name="Accent6" xfId="27" builtinId="49" customBuiltin="1"/>
    <cellStyle name="Accent6 2" xfId="95"/>
    <cellStyle name="Bad" xfId="7" builtinId="27" customBuiltin="1"/>
    <cellStyle name="Bad 2" xfId="96"/>
    <cellStyle name="Calculation" xfId="11" builtinId="22" customBuiltin="1"/>
    <cellStyle name="Calculation 2" xfId="97"/>
    <cellStyle name="Check Cell" xfId="13" builtinId="23" customBuiltin="1"/>
    <cellStyle name="Check Cell 2" xfId="98"/>
    <cellStyle name="Comma 2" xfId="99"/>
    <cellStyle name="Comma 2 2" xfId="100"/>
    <cellStyle name="Comma 2 3" xfId="101"/>
    <cellStyle name="Comma 2 4" xfId="102"/>
    <cellStyle name="Comma 2 4 2" xfId="103"/>
    <cellStyle name="Comma 2 4 2 2" xfId="104"/>
    <cellStyle name="Comma 2 4 3" xfId="105"/>
    <cellStyle name="Comma 2 5" xfId="106"/>
    <cellStyle name="Comma 2 5 2" xfId="107"/>
    <cellStyle name="Comma 2 5 2 2" xfId="108"/>
    <cellStyle name="Comma 2 5 3" xfId="109"/>
    <cellStyle name="Comma 2 6" xfId="110"/>
    <cellStyle name="Comma 2 6 2" xfId="111"/>
    <cellStyle name="Comma 2 6 2 2" xfId="112"/>
    <cellStyle name="Comma 2 6 3" xfId="113"/>
    <cellStyle name="Comma 2 7" xfId="114"/>
    <cellStyle name="Comma 2 7 2" xfId="115"/>
    <cellStyle name="Comma 2 8" xfId="116"/>
    <cellStyle name="Comma 2 9" xfId="117"/>
    <cellStyle name="Comma 3" xfId="118"/>
    <cellStyle name="Comma 3 2" xfId="119"/>
    <cellStyle name="Comma 3 2 2" xfId="120"/>
    <cellStyle name="Comma 3 2 2 2" xfId="121"/>
    <cellStyle name="Comma 3 2 2 2 2" xfId="122"/>
    <cellStyle name="Comma 3 2 2 3" xfId="123"/>
    <cellStyle name="Comma 3 2 3" xfId="124"/>
    <cellStyle name="Comma 3 2 3 2" xfId="125"/>
    <cellStyle name="Comma 3 2 4" xfId="126"/>
    <cellStyle name="Comma 3 2 5" xfId="127"/>
    <cellStyle name="Comma 3 3" xfId="128"/>
    <cellStyle name="Comma 3 4" xfId="129"/>
    <cellStyle name="Comma 3 4 2" xfId="130"/>
    <cellStyle name="Comma 3 4 2 2" xfId="131"/>
    <cellStyle name="Comma 3 4 3" xfId="132"/>
    <cellStyle name="Comma 3 5" xfId="133"/>
    <cellStyle name="Comma 3 5 2" xfId="134"/>
    <cellStyle name="Comma 3 6" xfId="135"/>
    <cellStyle name="Comma 4" xfId="136"/>
    <cellStyle name="Comma 5" xfId="137"/>
    <cellStyle name="Currency 2" xfId="138"/>
    <cellStyle name="Currency 2 2" xfId="139"/>
    <cellStyle name="Currency 2 2 2" xfId="140"/>
    <cellStyle name="Currency 2 2 2 2" xfId="141"/>
    <cellStyle name="Currency 2 2 2 2 2" xfId="142"/>
    <cellStyle name="Currency 2 2 2 3" xfId="143"/>
    <cellStyle name="Currency 2 2 3" xfId="144"/>
    <cellStyle name="Currency 2 2 3 2" xfId="145"/>
    <cellStyle name="Currency 2 2 3 2 2" xfId="146"/>
    <cellStyle name="Currency 2 2 3 3" xfId="147"/>
    <cellStyle name="Currency 2 2 4" xfId="148"/>
    <cellStyle name="Currency 2 2 4 2" xfId="149"/>
    <cellStyle name="Currency 2 2 5" xfId="150"/>
    <cellStyle name="Currency 2 3" xfId="151"/>
    <cellStyle name="Currency 2 3 2" xfId="152"/>
    <cellStyle name="Currency 2 3 2 2" xfId="153"/>
    <cellStyle name="Currency 2 3 3" xfId="154"/>
    <cellStyle name="Currency 2 4" xfId="155"/>
    <cellStyle name="Currency 2 4 2" xfId="156"/>
    <cellStyle name="Currency 2 4 2 2" xfId="157"/>
    <cellStyle name="Currency 2 4 3" xfId="158"/>
    <cellStyle name="Currency 2 5" xfId="159"/>
    <cellStyle name="Currency 2 5 2" xfId="160"/>
    <cellStyle name="Currency 2 5 2 2" xfId="161"/>
    <cellStyle name="Currency 2 5 3" xfId="162"/>
    <cellStyle name="Currency 2 6" xfId="163"/>
    <cellStyle name="Currency 2 6 2" xfId="164"/>
    <cellStyle name="Currency 2 6 2 2" xfId="165"/>
    <cellStyle name="Currency 2 6 3" xfId="166"/>
    <cellStyle name="Currency 2 7" xfId="167"/>
    <cellStyle name="Currency 2 7 2" xfId="168"/>
    <cellStyle name="Currency 2 8" xfId="169"/>
    <cellStyle name="Currency 2 9" xfId="170"/>
    <cellStyle name="Currency 3" xfId="32"/>
    <cellStyle name="Currency 3 2" xfId="171"/>
    <cellStyle name="Currency 3 2 2" xfId="172"/>
    <cellStyle name="Currency 3 2 2 2" xfId="173"/>
    <cellStyle name="Currency 3 2 2 2 2" xfId="174"/>
    <cellStyle name="Currency 3 2 2 3" xfId="175"/>
    <cellStyle name="Currency 3 2 3" xfId="176"/>
    <cellStyle name="Currency 3 2 4" xfId="177"/>
    <cellStyle name="Currency 3 3" xfId="178"/>
    <cellStyle name="Currency 3 3 2" xfId="179"/>
    <cellStyle name="Currency 3 3 2 2" xfId="180"/>
    <cellStyle name="Currency 3 3 3" xfId="181"/>
    <cellStyle name="Currency 3 4" xfId="182"/>
    <cellStyle name="Currency 3 5" xfId="183"/>
    <cellStyle name="Currency 3 5 2" xfId="184"/>
    <cellStyle name="Currency 3 5 2 2" xfId="185"/>
    <cellStyle name="Currency 3 5 3" xfId="186"/>
    <cellStyle name="Currency 3 6" xfId="187"/>
    <cellStyle name="Currency 3 6 2" xfId="188"/>
    <cellStyle name="Currency 3 7" xfId="189"/>
    <cellStyle name="Currency 4" xfId="34"/>
    <cellStyle name="Currency 4 2" xfId="190"/>
    <cellStyle name="Currency 4 2 2" xfId="191"/>
    <cellStyle name="Currency 4 2 2 2" xfId="192"/>
    <cellStyle name="Currency 4 2 2 2 2" xfId="193"/>
    <cellStyle name="Currency 4 2 2 3" xfId="194"/>
    <cellStyle name="Currency 4 2 3" xfId="195"/>
    <cellStyle name="Currency 4 2 3 2" xfId="196"/>
    <cellStyle name="Currency 4 2 3 2 2" xfId="197"/>
    <cellStyle name="Currency 4 2 3 3" xfId="198"/>
    <cellStyle name="Currency 4 2 4" xfId="199"/>
    <cellStyle name="Currency 4 2 4 2" xfId="200"/>
    <cellStyle name="Currency 4 2 5" xfId="201"/>
    <cellStyle name="Currency 4 3" xfId="202"/>
    <cellStyle name="Currency 5" xfId="203"/>
    <cellStyle name="Currency 5 2" xfId="204"/>
    <cellStyle name="Currency 5 2 2" xfId="205"/>
    <cellStyle name="Currency 5 3" xfId="206"/>
    <cellStyle name="Currency 6" xfId="207"/>
    <cellStyle name="Explanatory Text" xfId="15" builtinId="53" customBuiltin="1"/>
    <cellStyle name="Explanatory Text 2" xfId="208"/>
    <cellStyle name="Good" xfId="6" builtinId="26" customBuiltin="1"/>
    <cellStyle name="Good 2" xfId="209"/>
    <cellStyle name="Heading 1" xfId="2" builtinId="16" customBuiltin="1"/>
    <cellStyle name="Heading 1 2" xfId="210"/>
    <cellStyle name="Heading 2" xfId="3" builtinId="17" customBuiltin="1"/>
    <cellStyle name="Heading 2 2" xfId="211"/>
    <cellStyle name="Heading 3" xfId="4" builtinId="18" customBuiltin="1"/>
    <cellStyle name="Heading 3 2" xfId="212"/>
    <cellStyle name="Heading 4" xfId="5" builtinId="19" customBuiltin="1"/>
    <cellStyle name="Heading 4 2" xfId="213"/>
    <cellStyle name="Input" xfId="9" builtinId="20" customBuiltin="1"/>
    <cellStyle name="Input 2" xfId="214"/>
    <cellStyle name="Linked Cell" xfId="12" builtinId="24" customBuiltin="1"/>
    <cellStyle name="Linked Cell 2" xfId="215"/>
    <cellStyle name="Neutral" xfId="8" builtinId="28" customBuiltin="1"/>
    <cellStyle name="Neutral 2" xfId="216"/>
    <cellStyle name="Normal" xfId="0" builtinId="0"/>
    <cellStyle name="Normal 10" xfId="217"/>
    <cellStyle name="Normal 10 2" xfId="218"/>
    <cellStyle name="Normal 10 3" xfId="219"/>
    <cellStyle name="Normal 11" xfId="220"/>
    <cellStyle name="Normal 11 2" xfId="221"/>
    <cellStyle name="Normal 11 3" xfId="222"/>
    <cellStyle name="Normal 12" xfId="223"/>
    <cellStyle name="Normal 12 2" xfId="224"/>
    <cellStyle name="Normal 12 3" xfId="225"/>
    <cellStyle name="Normal 13" xfId="226"/>
    <cellStyle name="Normal 13 2" xfId="227"/>
    <cellStyle name="Normal 13 3" xfId="228"/>
    <cellStyle name="Normal 14" xfId="229"/>
    <cellStyle name="Normal 14 2" xfId="230"/>
    <cellStyle name="Normal 15" xfId="231"/>
    <cellStyle name="Normal 15 2" xfId="232"/>
    <cellStyle name="Normal 15 3" xfId="233"/>
    <cellStyle name="Normal 16" xfId="234"/>
    <cellStyle name="Normal 16 2" xfId="235"/>
    <cellStyle name="Normal 17" xfId="236"/>
    <cellStyle name="Normal 17 2" xfId="237"/>
    <cellStyle name="Normal 17 3" xfId="238"/>
    <cellStyle name="Normal 18" xfId="239"/>
    <cellStyle name="Normal 18 2" xfId="240"/>
    <cellStyle name="Normal 19" xfId="241"/>
    <cellStyle name="Normal 19 2" xfId="242"/>
    <cellStyle name="Normal 19 3" xfId="243"/>
    <cellStyle name="Normal 2" xfId="244"/>
    <cellStyle name="Normal 2 2" xfId="245"/>
    <cellStyle name="Normal 2 2 2" xfId="246"/>
    <cellStyle name="Normal 2 3" xfId="247"/>
    <cellStyle name="Normal 2 3 2" xfId="248"/>
    <cellStyle name="Normal 2 3 3" xfId="249"/>
    <cellStyle name="Normal 2 3 4" xfId="250"/>
    <cellStyle name="Normal 2 4" xfId="251"/>
    <cellStyle name="Normal 2 4 2" xfId="252"/>
    <cellStyle name="Normal 2 5" xfId="253"/>
    <cellStyle name="Normal 20" xfId="254"/>
    <cellStyle name="Normal 20 2" xfId="255"/>
    <cellStyle name="Normal 20 3" xfId="256"/>
    <cellStyle name="Normal 21" xfId="257"/>
    <cellStyle name="Normal 21 2" xfId="258"/>
    <cellStyle name="Normal 21 3" xfId="259"/>
    <cellStyle name="Normal 22" xfId="260"/>
    <cellStyle name="Normal 22 2" xfId="261"/>
    <cellStyle name="Normal 22 3" xfId="262"/>
    <cellStyle name="Normal 23" xfId="263"/>
    <cellStyle name="Normal 23 2" xfId="264"/>
    <cellStyle name="Normal 23 3" xfId="265"/>
    <cellStyle name="Normal 24" xfId="266"/>
    <cellStyle name="Normal 24 2" xfId="267"/>
    <cellStyle name="Normal 24 3" xfId="268"/>
    <cellStyle name="Normal 25" xfId="269"/>
    <cellStyle name="Normal 25 2" xfId="270"/>
    <cellStyle name="Normal 25 3" xfId="271"/>
    <cellStyle name="Normal 26" xfId="272"/>
    <cellStyle name="Normal 26 2" xfId="273"/>
    <cellStyle name="Normal 26 3" xfId="274"/>
    <cellStyle name="Normal 27" xfId="275"/>
    <cellStyle name="Normal 27 2" xfId="276"/>
    <cellStyle name="Normal 27 3" xfId="277"/>
    <cellStyle name="Normal 27 3 2" xfId="278"/>
    <cellStyle name="Normal 27 3 3" xfId="279"/>
    <cellStyle name="Normal 27 3 4" xfId="280"/>
    <cellStyle name="Normal 27 3 4 2" xfId="281"/>
    <cellStyle name="Normal 27 3 5" xfId="282"/>
    <cellStyle name="Normal 27 3 6" xfId="283"/>
    <cellStyle name="Normal 27 3 6 2" xfId="284"/>
    <cellStyle name="Normal 27 3 7" xfId="285"/>
    <cellStyle name="Normal 27 4" xfId="286"/>
    <cellStyle name="Normal 28" xfId="287"/>
    <cellStyle name="Normal 28 2" xfId="288"/>
    <cellStyle name="Normal 28 3" xfId="289"/>
    <cellStyle name="Normal 29" xfId="290"/>
    <cellStyle name="Normal 29 2" xfId="291"/>
    <cellStyle name="Normal 3" xfId="292"/>
    <cellStyle name="Normal 3 10" xfId="293"/>
    <cellStyle name="Normal 3 10 2" xfId="294"/>
    <cellStyle name="Normal 3 11" xfId="295"/>
    <cellStyle name="Normal 3 12" xfId="296"/>
    <cellStyle name="Normal 3 2" xfId="297"/>
    <cellStyle name="Normal 3 2 2" xfId="298"/>
    <cellStyle name="Normal 3 3" xfId="299"/>
    <cellStyle name="Normal 3 4" xfId="300"/>
    <cellStyle name="Normal 3 5" xfId="301"/>
    <cellStyle name="Normal 3 5 2" xfId="302"/>
    <cellStyle name="Normal 3 5 2 2" xfId="303"/>
    <cellStyle name="Normal 3 5 3" xfId="304"/>
    <cellStyle name="Normal 3 6" xfId="305"/>
    <cellStyle name="Normal 3 7" xfId="306"/>
    <cellStyle name="Normal 3 7 2" xfId="307"/>
    <cellStyle name="Normal 3 7 2 2" xfId="308"/>
    <cellStyle name="Normal 3 7 3" xfId="309"/>
    <cellStyle name="Normal 3 8" xfId="310"/>
    <cellStyle name="Normal 3 8 2" xfId="311"/>
    <cellStyle name="Normal 3 8 2 2" xfId="312"/>
    <cellStyle name="Normal 3 8 3" xfId="313"/>
    <cellStyle name="Normal 3 9" xfId="314"/>
    <cellStyle name="Normal 3 9 2" xfId="315"/>
    <cellStyle name="Normal 3 9 2 2" xfId="316"/>
    <cellStyle name="Normal 3 9 3" xfId="317"/>
    <cellStyle name="Normal 30" xfId="318"/>
    <cellStyle name="Normal 30 10" xfId="319"/>
    <cellStyle name="Normal 30 10 2" xfId="320"/>
    <cellStyle name="Normal 30 11" xfId="321"/>
    <cellStyle name="Normal 30 12" xfId="322"/>
    <cellStyle name="Normal 30 2" xfId="323"/>
    <cellStyle name="Normal 30 3" xfId="324"/>
    <cellStyle name="Normal 30 4" xfId="325"/>
    <cellStyle name="Normal 30 4 2" xfId="326"/>
    <cellStyle name="Normal 30 5" xfId="327"/>
    <cellStyle name="Normal 30 6" xfId="328"/>
    <cellStyle name="Normal 30 7" xfId="329"/>
    <cellStyle name="Normal 30 8" xfId="330"/>
    <cellStyle name="Normal 30 9" xfId="331"/>
    <cellStyle name="Normal 31" xfId="332"/>
    <cellStyle name="Normal 31 2" xfId="333"/>
    <cellStyle name="Normal 31 2 2" xfId="334"/>
    <cellStyle name="Normal 32" xfId="335"/>
    <cellStyle name="Normal 32 2" xfId="336"/>
    <cellStyle name="Normal 32 2 2" xfId="337"/>
    <cellStyle name="Normal 32 2 3" xfId="338"/>
    <cellStyle name="Normal 32 3" xfId="339"/>
    <cellStyle name="Normal 32 3 2" xfId="340"/>
    <cellStyle name="Normal 32 4" xfId="341"/>
    <cellStyle name="Normal 32 5" xfId="342"/>
    <cellStyle name="Normal 33" xfId="343"/>
    <cellStyle name="Normal 33 2" xfId="344"/>
    <cellStyle name="Normal 34" xfId="345"/>
    <cellStyle name="Normal 34 2" xfId="346"/>
    <cellStyle name="Normal 34 2 2" xfId="347"/>
    <cellStyle name="Normal 34 2 2 2" xfId="348"/>
    <cellStyle name="Normal 34 2 3" xfId="349"/>
    <cellStyle name="Normal 35" xfId="350"/>
    <cellStyle name="Normal 35 2" xfId="351"/>
    <cellStyle name="Normal 35 3" xfId="352"/>
    <cellStyle name="Normal 35 3 2" xfId="353"/>
    <cellStyle name="Normal 35 4" xfId="354"/>
    <cellStyle name="Normal 36" xfId="355"/>
    <cellStyle name="Normal 37" xfId="356"/>
    <cellStyle name="Normal 37 2" xfId="357"/>
    <cellStyle name="Normal 37 2 2" xfId="358"/>
    <cellStyle name="Normal 37 3" xfId="359"/>
    <cellStyle name="Normal 38" xfId="360"/>
    <cellStyle name="Normal 38 2" xfId="361"/>
    <cellStyle name="Normal 39" xfId="362"/>
    <cellStyle name="Normal 4" xfId="363"/>
    <cellStyle name="Normal 4 10" xfId="364"/>
    <cellStyle name="Normal 4 10 2" xfId="365"/>
    <cellStyle name="Normal 4 10 2 2" xfId="366"/>
    <cellStyle name="Normal 4 10 3" xfId="367"/>
    <cellStyle name="Normal 4 11" xfId="368"/>
    <cellStyle name="Normal 4 11 2" xfId="369"/>
    <cellStyle name="Normal 4 12" xfId="370"/>
    <cellStyle name="Normal 4 2" xfId="371"/>
    <cellStyle name="Normal 4 2 2" xfId="372"/>
    <cellStyle name="Normal 4 2 2 2" xfId="373"/>
    <cellStyle name="Normal 4 2 2 2 2" xfId="374"/>
    <cellStyle name="Normal 4 2 2 3" xfId="375"/>
    <cellStyle name="Normal 4 2 3" xfId="376"/>
    <cellStyle name="Normal 4 2 4" xfId="377"/>
    <cellStyle name="Normal 4 3" xfId="378"/>
    <cellStyle name="Normal 4 4" xfId="379"/>
    <cellStyle name="Normal 4 5" xfId="380"/>
    <cellStyle name="Normal 4 6" xfId="381"/>
    <cellStyle name="Normal 4 6 2" xfId="382"/>
    <cellStyle name="Normal 4 7" xfId="383"/>
    <cellStyle name="Normal 4 7 2" xfId="384"/>
    <cellStyle name="Normal 4 8" xfId="385"/>
    <cellStyle name="Normal 4 8 2" xfId="386"/>
    <cellStyle name="Normal 4 8 2 2" xfId="387"/>
    <cellStyle name="Normal 4 8 3" xfId="388"/>
    <cellStyle name="Normal 4 9" xfId="389"/>
    <cellStyle name="Normal 40" xfId="35"/>
    <cellStyle name="Normal 41" xfId="29"/>
    <cellStyle name="Normal 41 2" xfId="476"/>
    <cellStyle name="Normal 5" xfId="390"/>
    <cellStyle name="Normal 5 2" xfId="391"/>
    <cellStyle name="Normal 5 3" xfId="392"/>
    <cellStyle name="Normal 5 4" xfId="393"/>
    <cellStyle name="Normal 6" xfId="394"/>
    <cellStyle name="Normal 6 2" xfId="395"/>
    <cellStyle name="Normal 6 2 2" xfId="396"/>
    <cellStyle name="Normal 6 2 3" xfId="397"/>
    <cellStyle name="Normal 6 2 3 2" xfId="398"/>
    <cellStyle name="Normal 6 2 3 2 2" xfId="399"/>
    <cellStyle name="Normal 6 2 3 3" xfId="400"/>
    <cellStyle name="Normal 6 2 4" xfId="401"/>
    <cellStyle name="Normal 6 2 4 2" xfId="402"/>
    <cellStyle name="Normal 6 2 4 2 2" xfId="403"/>
    <cellStyle name="Normal 6 2 4 3" xfId="404"/>
    <cellStyle name="Normal 6 2 5" xfId="405"/>
    <cellStyle name="Normal 6 2 5 2" xfId="406"/>
    <cellStyle name="Normal 6 2 6" xfId="407"/>
    <cellStyle name="Normal 6 3" xfId="408"/>
    <cellStyle name="Normal 6 4" xfId="409"/>
    <cellStyle name="Normal 6 5" xfId="410"/>
    <cellStyle name="Normal 6 5 2" xfId="411"/>
    <cellStyle name="Normal 6 5 2 2" xfId="412"/>
    <cellStyle name="Normal 6 5 3" xfId="413"/>
    <cellStyle name="Normal 6 6" xfId="414"/>
    <cellStyle name="Normal 6 6 2" xfId="415"/>
    <cellStyle name="Normal 6 6 2 2" xfId="416"/>
    <cellStyle name="Normal 6 6 3" xfId="417"/>
    <cellStyle name="Normal 6 7" xfId="418"/>
    <cellStyle name="Normal 6 7 2" xfId="419"/>
    <cellStyle name="Normal 6 7 2 2" xfId="420"/>
    <cellStyle name="Normal 6 7 3" xfId="421"/>
    <cellStyle name="Normal 6 8" xfId="422"/>
    <cellStyle name="Normal 6 8 2" xfId="423"/>
    <cellStyle name="Normal 6 9" xfId="424"/>
    <cellStyle name="Normal 7" xfId="425"/>
    <cellStyle name="Normal 7 2" xfId="426"/>
    <cellStyle name="Normal 7 3" xfId="427"/>
    <cellStyle name="Normal 8" xfId="428"/>
    <cellStyle name="Normal 8 2" xfId="429"/>
    <cellStyle name="Normal 8 3" xfId="430"/>
    <cellStyle name="Normal 8 4" xfId="431"/>
    <cellStyle name="Normal 8 5" xfId="432"/>
    <cellStyle name="Normal 9" xfId="433"/>
    <cellStyle name="Normal 9 2" xfId="434"/>
    <cellStyle name="Normal 9 2 2" xfId="435"/>
    <cellStyle name="Normal 9 2 3" xfId="436"/>
    <cellStyle name="Normal 9 2 3 2" xfId="437"/>
    <cellStyle name="Normal 9 2 3 2 2" xfId="438"/>
    <cellStyle name="Normal 9 2 3 3" xfId="439"/>
    <cellStyle name="Normal 9 2 4" xfId="440"/>
    <cellStyle name="Normal 9 2 4 2" xfId="441"/>
    <cellStyle name="Normal 9 2 4 2 2" xfId="442"/>
    <cellStyle name="Normal 9 2 4 3" xfId="443"/>
    <cellStyle name="Normal 9 2 5" xfId="444"/>
    <cellStyle name="Normal 9 2 5 2" xfId="445"/>
    <cellStyle name="Normal 9 2 6" xfId="446"/>
    <cellStyle name="Normal 9 3" xfId="447"/>
    <cellStyle name="Normal 9 4" xfId="448"/>
    <cellStyle name="Normal 9 5" xfId="449"/>
    <cellStyle name="Normal 9 5 2" xfId="450"/>
    <cellStyle name="Normal 9 5 2 2" xfId="451"/>
    <cellStyle name="Normal 9 5 3" xfId="452"/>
    <cellStyle name="Normal 9 6" xfId="453"/>
    <cellStyle name="Normal 9 6 2" xfId="454"/>
    <cellStyle name="Normal 9 6 2 2" xfId="455"/>
    <cellStyle name="Normal 9 6 3" xfId="456"/>
    <cellStyle name="Normal 9 7" xfId="457"/>
    <cellStyle name="Normal 9 7 2" xfId="458"/>
    <cellStyle name="Normal 9 8" xfId="459"/>
    <cellStyle name="Normal_Copy of Avoided Cost adjusted Final" xfId="31"/>
    <cellStyle name="Normal_Copy of Avoided Cost adjusted Final 2" xfId="30"/>
    <cellStyle name="Note 2" xfId="460"/>
    <cellStyle name="Note 2 2" xfId="461"/>
    <cellStyle name="Note 2 3" xfId="462"/>
    <cellStyle name="Note 2 3 2" xfId="463"/>
    <cellStyle name="Note 2 4" xfId="464"/>
    <cellStyle name="Note 2 5" xfId="465"/>
    <cellStyle name="Output" xfId="10" builtinId="21" customBuiltin="1"/>
    <cellStyle name="Output 2" xfId="466"/>
    <cellStyle name="Percent 2" xfId="33"/>
    <cellStyle name="Percent 2 2" xfId="467"/>
    <cellStyle name="Percent 3" xfId="468"/>
    <cellStyle name="Percent 3 2" xfId="469"/>
    <cellStyle name="Percent 3 2 2" xfId="470"/>
    <cellStyle name="Percent 3 3" xfId="471"/>
    <cellStyle name="Percent 4" xfId="472"/>
    <cellStyle name="Title" xfId="1" builtinId="15" customBuiltin="1"/>
    <cellStyle name="Title 2" xfId="473"/>
    <cellStyle name="Total" xfId="16" builtinId="25" customBuiltin="1"/>
    <cellStyle name="Total 2" xfId="474"/>
    <cellStyle name="Warning Text" xfId="14" builtinId="11" customBuiltin="1"/>
    <cellStyle name="Warning Text 2" xfId="47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Residential%20Cost%20Effectiveness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  <sheetName val="DeliveryAdmin"/>
      <sheetName val="APP 2885"/>
    </sheetNames>
    <sheetDataSet>
      <sheetData sheetId="0"/>
      <sheetData sheetId="1"/>
      <sheetData sheetId="2">
        <row r="11">
          <cell r="B11">
            <v>0.1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80" workbookViewId="0">
      <pane xSplit="1" topLeftCell="B1" activePane="topRight" state="frozen"/>
      <selection activeCell="D37" sqref="D37"/>
      <selection pane="topRight" activeCell="O27" sqref="O27"/>
    </sheetView>
  </sheetViews>
  <sheetFormatPr defaultColWidth="9.109375" defaultRowHeight="13.2" x14ac:dyDescent="0.25"/>
  <cols>
    <col min="1" max="1" width="43" style="69" bestFit="1" customWidth="1"/>
    <col min="2" max="2" width="16" style="2" bestFit="1" customWidth="1"/>
    <col min="3" max="3" width="17.33203125" style="1" bestFit="1" customWidth="1"/>
    <col min="4" max="4" width="15.109375" style="1" bestFit="1" customWidth="1"/>
    <col min="5" max="5" width="14.88671875" style="1" bestFit="1" customWidth="1"/>
    <col min="6" max="6" width="14.88671875" style="1" customWidth="1"/>
    <col min="7" max="7" width="14.5546875" style="1" bestFit="1" customWidth="1"/>
    <col min="8" max="8" width="15.109375" style="3" bestFit="1" customWidth="1"/>
    <col min="9" max="9" width="15.109375" style="1" bestFit="1" customWidth="1"/>
    <col min="10" max="10" width="12" style="1" bestFit="1" customWidth="1"/>
    <col min="11" max="11" width="14.5546875" style="1" bestFit="1" customWidth="1"/>
    <col min="12" max="12" width="9.109375" style="1" bestFit="1" customWidth="1"/>
    <col min="13" max="13" width="5.6640625" style="1" customWidth="1"/>
    <col min="14" max="14" width="19.88671875" style="3" bestFit="1" customWidth="1"/>
    <col min="15" max="15" width="13.6640625" style="3" bestFit="1" customWidth="1"/>
    <col min="16" max="16" width="9.109375" style="3"/>
    <col min="17" max="16384" width="9.109375" style="1"/>
  </cols>
  <sheetData>
    <row r="1" spans="1:16" ht="17.399999999999999" x14ac:dyDescent="0.3">
      <c r="A1" s="99" t="s">
        <v>0</v>
      </c>
      <c r="B1" s="158" t="s">
        <v>1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17.399999999999999" x14ac:dyDescent="0.3">
      <c r="A2" s="97">
        <v>41460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7.399999999999999" x14ac:dyDescent="0.3">
      <c r="A3" s="95" t="s">
        <v>2</v>
      </c>
      <c r="B3" s="158" t="s">
        <v>63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6" ht="17.399999999999999" x14ac:dyDescent="0.3">
      <c r="A4" s="95"/>
    </row>
    <row r="5" spans="1:16" s="12" customFormat="1" x14ac:dyDescent="0.25">
      <c r="A5" s="4"/>
      <c r="B5" s="4"/>
      <c r="C5" s="4" t="s">
        <v>3</v>
      </c>
      <c r="D5" s="4" t="s">
        <v>3</v>
      </c>
      <c r="E5" s="4" t="s">
        <v>4</v>
      </c>
      <c r="F5" s="4" t="s">
        <v>5</v>
      </c>
      <c r="G5" s="5" t="s">
        <v>6</v>
      </c>
      <c r="H5" s="4" t="s">
        <v>7</v>
      </c>
      <c r="I5" s="6" t="s">
        <v>3</v>
      </c>
      <c r="J5" s="7" t="s">
        <v>7</v>
      </c>
      <c r="K5" s="8" t="s">
        <v>8</v>
      </c>
      <c r="L5" s="9" t="s">
        <v>9</v>
      </c>
      <c r="M5" s="10"/>
      <c r="N5" s="4" t="s">
        <v>7</v>
      </c>
      <c r="O5" s="11" t="s">
        <v>10</v>
      </c>
      <c r="P5" s="11" t="s">
        <v>9</v>
      </c>
    </row>
    <row r="6" spans="1:16" s="12" customFormat="1" x14ac:dyDescent="0.25">
      <c r="A6" s="13"/>
      <c r="B6" s="13" t="s">
        <v>11</v>
      </c>
      <c r="C6" s="13" t="s">
        <v>12</v>
      </c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4" t="s">
        <v>7</v>
      </c>
      <c r="J6" s="15" t="s">
        <v>18</v>
      </c>
      <c r="K6" s="16" t="s">
        <v>19</v>
      </c>
      <c r="L6" s="17" t="s">
        <v>20</v>
      </c>
      <c r="M6" s="18"/>
      <c r="N6" s="13" t="s">
        <v>21</v>
      </c>
      <c r="O6" s="19" t="s">
        <v>19</v>
      </c>
      <c r="P6" s="19" t="s">
        <v>20</v>
      </c>
    </row>
    <row r="7" spans="1:16" s="12" customFormat="1" x14ac:dyDescent="0.25">
      <c r="A7" s="20" t="s">
        <v>7</v>
      </c>
      <c r="B7" s="20"/>
      <c r="C7" s="20" t="s">
        <v>22</v>
      </c>
      <c r="D7" s="20" t="s">
        <v>23</v>
      </c>
      <c r="E7" s="20"/>
      <c r="F7" s="20" t="s">
        <v>24</v>
      </c>
      <c r="G7" s="20" t="s">
        <v>22</v>
      </c>
      <c r="H7" s="20" t="s">
        <v>25</v>
      </c>
      <c r="I7" s="21" t="s">
        <v>26</v>
      </c>
      <c r="J7" s="22" t="s">
        <v>20</v>
      </c>
      <c r="K7" s="23" t="s">
        <v>25</v>
      </c>
      <c r="L7" s="24" t="s">
        <v>27</v>
      </c>
      <c r="M7" s="25"/>
      <c r="N7" s="20" t="s">
        <v>20</v>
      </c>
      <c r="O7" s="26" t="s">
        <v>25</v>
      </c>
      <c r="P7" s="26" t="s">
        <v>27</v>
      </c>
    </row>
    <row r="8" spans="1:16" s="12" customFormat="1" x14ac:dyDescent="0.25">
      <c r="A8" s="13"/>
      <c r="B8" s="13"/>
      <c r="C8" s="13"/>
      <c r="D8" s="13"/>
      <c r="E8" s="13"/>
      <c r="F8" s="13"/>
      <c r="G8" s="13"/>
      <c r="H8" s="13"/>
      <c r="I8" s="14"/>
      <c r="J8" s="27"/>
      <c r="K8" s="28"/>
      <c r="L8" s="29"/>
      <c r="M8" s="30"/>
      <c r="N8" s="31"/>
      <c r="O8" s="32"/>
      <c r="P8" s="33"/>
    </row>
    <row r="9" spans="1:16" x14ac:dyDescent="0.25">
      <c r="A9" s="34" t="s">
        <v>28</v>
      </c>
      <c r="B9" s="35">
        <v>703840</v>
      </c>
      <c r="C9" s="35">
        <v>183352</v>
      </c>
      <c r="D9" s="36">
        <v>1802871.2</v>
      </c>
      <c r="E9" s="36">
        <v>728156.07</v>
      </c>
      <c r="F9" s="37">
        <v>26.13</v>
      </c>
      <c r="G9" s="35">
        <v>2736807</v>
      </c>
      <c r="H9" s="36">
        <v>466318.04</v>
      </c>
      <c r="I9" s="38">
        <v>581134.41</v>
      </c>
      <c r="J9" s="103">
        <f>(I9/G9)</f>
        <v>0.21234029655726547</v>
      </c>
      <c r="K9" s="39">
        <f>(I9+H9)/G9</f>
        <v>0.38272791979850973</v>
      </c>
      <c r="L9" s="40">
        <f>(VLOOKUP($F9,AC,6)*$C9)/($I9+$H9)</f>
        <v>1.3180937807725783</v>
      </c>
      <c r="M9" s="30"/>
      <c r="N9" s="41">
        <f>(D9-E9)/G9</f>
        <v>0.39268941141995028</v>
      </c>
      <c r="O9" s="42">
        <f>(D9-E9+H9)/G9</f>
        <v>0.56307703466119452</v>
      </c>
      <c r="P9" s="43">
        <f>(VLOOKUP($F9,AC,6)*$C9)/($D9-$E9+$H9)</f>
        <v>0.89591878155354709</v>
      </c>
    </row>
    <row r="10" spans="1:16" ht="13.8" thickBot="1" x14ac:dyDescent="0.3">
      <c r="A10" s="34" t="s">
        <v>29</v>
      </c>
      <c r="B10" s="35">
        <v>149</v>
      </c>
      <c r="C10" s="35">
        <v>288079</v>
      </c>
      <c r="D10" s="36">
        <v>1382610.17</v>
      </c>
      <c r="E10" s="36">
        <f>(D10*0.1)</f>
        <v>138261.01699999999</v>
      </c>
      <c r="F10" s="37">
        <v>16.940000000000001</v>
      </c>
      <c r="G10" s="35">
        <v>3339161</v>
      </c>
      <c r="H10" s="36">
        <v>711229.41</v>
      </c>
      <c r="I10" s="38">
        <v>467772</v>
      </c>
      <c r="J10" s="103">
        <f>(I10/G10)</f>
        <v>0.14008668644608629</v>
      </c>
      <c r="K10" s="39">
        <f>(I10+H10)/G10</f>
        <v>0.35308312776772371</v>
      </c>
      <c r="L10" s="40">
        <f>(VLOOKUP($F10,AC,6)*$C10)/($I10+$H10)</f>
        <v>1.2950100712771835</v>
      </c>
      <c r="M10" s="30"/>
      <c r="N10" s="44">
        <f>(D10-E10)/G10</f>
        <v>0.37265323624706925</v>
      </c>
      <c r="O10" s="45">
        <f>(D10-E10+H10)/G10</f>
        <v>0.58564967756870667</v>
      </c>
      <c r="P10" s="43">
        <f>(VLOOKUP($F10,AC,6)*$C10)/($D10-$E10+$H10)</f>
        <v>0.78075037683873394</v>
      </c>
    </row>
    <row r="11" spans="1:16" x14ac:dyDescent="0.25">
      <c r="A11" s="46" t="s">
        <v>3</v>
      </c>
      <c r="B11" s="47">
        <f>SUM(B9:B10)</f>
        <v>703989</v>
      </c>
      <c r="C11" s="47">
        <f>SUM(C9:C10)</f>
        <v>471431</v>
      </c>
      <c r="D11" s="48">
        <f>SUM(D9:D10)</f>
        <v>3185481.37</v>
      </c>
      <c r="E11" s="48">
        <f>SUM(E9:E10)</f>
        <v>866417.08699999994</v>
      </c>
      <c r="F11" s="49">
        <f>SUMPRODUCT(F9:F10,C9:C10)/SUM(C9:C10)</f>
        <v>20.514234363035097</v>
      </c>
      <c r="G11" s="47">
        <f>SUM(G9:G10)</f>
        <v>6075968</v>
      </c>
      <c r="H11" s="48">
        <f>SUM(H9:H10)</f>
        <v>1177547.45</v>
      </c>
      <c r="I11" s="50">
        <f>SUM(I9:I10)</f>
        <v>1048906.4100000001</v>
      </c>
      <c r="J11" s="102">
        <f>I11/G11</f>
        <v>0.17263198390774936</v>
      </c>
      <c r="K11" s="51">
        <f>(I11+H11)/G11</f>
        <v>0.36643607405437295</v>
      </c>
      <c r="L11" s="52">
        <f>(VLOOKUP($F11,AC,6)*$C11)/($I11+$H11)</f>
        <v>1.3064403993532565</v>
      </c>
      <c r="M11" s="53"/>
      <c r="N11" s="54">
        <f>(D11-E11)/G11</f>
        <v>0.3816781594307278</v>
      </c>
      <c r="O11" s="54">
        <f>(D11-E11+H11)/G11</f>
        <v>0.57548224957735128</v>
      </c>
      <c r="P11" s="55">
        <f>(VLOOKUP($F11,AC,6)*$C11)/($D11-$E11+$H11)</f>
        <v>0.83187082012802938</v>
      </c>
    </row>
    <row r="12" spans="1:16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6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6" s="12" customFormat="1" x14ac:dyDescent="0.25">
      <c r="A14" s="4"/>
      <c r="B14" s="4"/>
      <c r="C14" s="4" t="s">
        <v>3</v>
      </c>
      <c r="D14" s="4" t="s">
        <v>3</v>
      </c>
      <c r="E14" s="4" t="s">
        <v>4</v>
      </c>
      <c r="F14" s="4" t="s">
        <v>5</v>
      </c>
      <c r="G14" s="5" t="s">
        <v>6</v>
      </c>
      <c r="H14" s="4" t="s">
        <v>7</v>
      </c>
      <c r="I14" s="6" t="s">
        <v>3</v>
      </c>
      <c r="J14" s="7" t="s">
        <v>7</v>
      </c>
      <c r="K14" s="8" t="s">
        <v>8</v>
      </c>
      <c r="L14" s="9" t="s">
        <v>9</v>
      </c>
      <c r="M14" s="10"/>
      <c r="N14" s="4" t="s">
        <v>7</v>
      </c>
      <c r="O14" s="11" t="s">
        <v>10</v>
      </c>
      <c r="P14" s="11" t="s">
        <v>9</v>
      </c>
    </row>
    <row r="15" spans="1:16" s="12" customFormat="1" x14ac:dyDescent="0.25">
      <c r="A15" s="13"/>
      <c r="B15" s="13" t="s">
        <v>11</v>
      </c>
      <c r="C15" s="13" t="s">
        <v>12</v>
      </c>
      <c r="D15" s="13" t="s">
        <v>13</v>
      </c>
      <c r="E15" s="13" t="s">
        <v>14</v>
      </c>
      <c r="F15" s="13" t="s">
        <v>15</v>
      </c>
      <c r="G15" s="13" t="s">
        <v>16</v>
      </c>
      <c r="H15" s="13" t="s">
        <v>17</v>
      </c>
      <c r="I15" s="14" t="s">
        <v>7</v>
      </c>
      <c r="J15" s="15" t="s">
        <v>18</v>
      </c>
      <c r="K15" s="16" t="s">
        <v>19</v>
      </c>
      <c r="L15" s="17" t="s">
        <v>20</v>
      </c>
      <c r="M15" s="18"/>
      <c r="N15" s="13" t="s">
        <v>21</v>
      </c>
      <c r="O15" s="19" t="s">
        <v>19</v>
      </c>
      <c r="P15" s="19" t="s">
        <v>20</v>
      </c>
    </row>
    <row r="16" spans="1:16" s="12" customFormat="1" x14ac:dyDescent="0.25">
      <c r="A16" s="57" t="s">
        <v>7</v>
      </c>
      <c r="B16" s="20"/>
      <c r="C16" s="20" t="s">
        <v>22</v>
      </c>
      <c r="D16" s="20" t="s">
        <v>23</v>
      </c>
      <c r="E16" s="20"/>
      <c r="F16" s="20" t="s">
        <v>24</v>
      </c>
      <c r="G16" s="20" t="s">
        <v>22</v>
      </c>
      <c r="H16" s="20" t="s">
        <v>25</v>
      </c>
      <c r="I16" s="21" t="s">
        <v>26</v>
      </c>
      <c r="J16" s="22" t="s">
        <v>20</v>
      </c>
      <c r="K16" s="23" t="s">
        <v>25</v>
      </c>
      <c r="L16" s="24" t="s">
        <v>27</v>
      </c>
      <c r="M16" s="25"/>
      <c r="N16" s="20" t="s">
        <v>20</v>
      </c>
      <c r="O16" s="26" t="s">
        <v>25</v>
      </c>
      <c r="P16" s="26" t="s">
        <v>27</v>
      </c>
    </row>
    <row r="17" spans="1:18" x14ac:dyDescent="0.25">
      <c r="A17" s="58" t="s">
        <v>30</v>
      </c>
      <c r="B17" s="59">
        <v>144</v>
      </c>
      <c r="C17" s="59">
        <v>14960</v>
      </c>
      <c r="D17" s="60">
        <v>223537</v>
      </c>
      <c r="E17" s="60">
        <v>22354</v>
      </c>
      <c r="F17" s="61">
        <v>26.49</v>
      </c>
      <c r="G17" s="59">
        <v>234768</v>
      </c>
      <c r="H17" s="60">
        <v>35819</v>
      </c>
      <c r="I17" s="60">
        <v>140718</v>
      </c>
      <c r="J17" s="60">
        <f>(I17/G17)</f>
        <v>0.59939173993048456</v>
      </c>
      <c r="K17" s="54">
        <f>(I17+H17)/G17</f>
        <v>0.75196364070060651</v>
      </c>
      <c r="L17" s="55">
        <f>(VLOOKUP($F17,AC,6)*$C17)/($I17+$H17)</f>
        <v>0.63810306054821375</v>
      </c>
      <c r="M17" s="55"/>
      <c r="N17" s="54">
        <f>(D17-E17)/G17</f>
        <v>0.85694387650787163</v>
      </c>
      <c r="O17" s="54">
        <f>(D17-E17+H17)/G17</f>
        <v>1.0095157772779937</v>
      </c>
      <c r="P17" s="55">
        <f>(VLOOKUP($F17,AC,6)*$C17)/($D17-$E17+$H17)</f>
        <v>0.4753073813723091</v>
      </c>
    </row>
    <row r="18" spans="1:18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8" s="64" customFormat="1" x14ac:dyDescent="0.25">
      <c r="A19" s="62" t="s">
        <v>31</v>
      </c>
      <c r="B19" s="63">
        <v>7.6310000000000003E-2</v>
      </c>
      <c r="E19" s="65"/>
      <c r="F19" s="65"/>
      <c r="J19" s="65"/>
      <c r="M19" s="65"/>
      <c r="O19" s="65"/>
      <c r="P19" s="65"/>
    </row>
    <row r="20" spans="1:18" s="64" customFormat="1" x14ac:dyDescent="0.25">
      <c r="A20" s="62" t="s">
        <v>32</v>
      </c>
      <c r="B20" s="63">
        <v>3.32E-2</v>
      </c>
      <c r="E20" s="66"/>
      <c r="F20" s="66"/>
      <c r="J20" s="65"/>
      <c r="M20" s="65"/>
      <c r="O20" s="65"/>
      <c r="P20" s="65"/>
    </row>
    <row r="21" spans="1:18" s="64" customFormat="1" x14ac:dyDescent="0.25">
      <c r="A21" s="62" t="s">
        <v>33</v>
      </c>
      <c r="B21" s="63">
        <v>4.1700000000000001E-2</v>
      </c>
      <c r="E21" s="67"/>
      <c r="F21" s="66"/>
      <c r="J21" s="65"/>
      <c r="M21" s="65"/>
      <c r="O21" s="65"/>
      <c r="P21" s="65"/>
      <c r="Q21"/>
      <c r="R21"/>
    </row>
    <row r="22" spans="1:18" s="64" customFormat="1" x14ac:dyDescent="0.25">
      <c r="A22" s="62" t="s">
        <v>34</v>
      </c>
      <c r="B22" s="68">
        <v>103140.93</v>
      </c>
      <c r="E22" s="66"/>
      <c r="F22" s="66"/>
      <c r="J22" s="65"/>
      <c r="M22" s="65"/>
      <c r="O22" s="65"/>
      <c r="P22" s="65"/>
      <c r="Q22"/>
      <c r="R22"/>
    </row>
    <row r="23" spans="1:18" x14ac:dyDescent="0.25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</row>
    <row r="24" spans="1:18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8" x14ac:dyDescent="0.25">
      <c r="A25" s="161" t="s">
        <v>35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</row>
    <row r="26" spans="1:18" x14ac:dyDescent="0.25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1:18" x14ac:dyDescent="0.25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1:18" x14ac:dyDescent="0.25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18" x14ac:dyDescent="0.25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</row>
    <row r="30" spans="1:18" ht="15.6" x14ac:dyDescent="0.3">
      <c r="A30" s="98" t="s">
        <v>0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</row>
    <row r="31" spans="1:18" ht="15.6" x14ac:dyDescent="0.3">
      <c r="A31" s="96">
        <v>41460</v>
      </c>
      <c r="B31" s="163" t="s">
        <v>64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</row>
    <row r="32" spans="1:18" ht="15.6" x14ac:dyDescent="0.3">
      <c r="A32" s="94" t="s">
        <v>2</v>
      </c>
    </row>
    <row r="33" spans="1:16" x14ac:dyDescent="0.25">
      <c r="A33" s="113"/>
      <c r="B33" s="113"/>
      <c r="C33" s="113" t="s">
        <v>3</v>
      </c>
      <c r="D33" s="113" t="s">
        <v>3</v>
      </c>
      <c r="E33" s="113" t="s">
        <v>4</v>
      </c>
      <c r="F33" s="113" t="s">
        <v>5</v>
      </c>
      <c r="G33" s="119" t="s">
        <v>6</v>
      </c>
      <c r="H33" s="113" t="s">
        <v>7</v>
      </c>
      <c r="I33" s="112" t="s">
        <v>3</v>
      </c>
      <c r="J33" s="131" t="s">
        <v>7</v>
      </c>
      <c r="K33" s="132" t="s">
        <v>8</v>
      </c>
      <c r="L33" s="133" t="s">
        <v>9</v>
      </c>
      <c r="M33" s="124"/>
      <c r="N33" s="113" t="s">
        <v>7</v>
      </c>
      <c r="O33" s="142" t="s">
        <v>10</v>
      </c>
      <c r="P33" s="142" t="s">
        <v>9</v>
      </c>
    </row>
    <row r="34" spans="1:16" x14ac:dyDescent="0.25">
      <c r="A34" s="115"/>
      <c r="B34" s="115" t="s">
        <v>11</v>
      </c>
      <c r="C34" s="115" t="s">
        <v>12</v>
      </c>
      <c r="D34" s="115" t="s">
        <v>13</v>
      </c>
      <c r="E34" s="115" t="s">
        <v>14</v>
      </c>
      <c r="F34" s="115" t="s">
        <v>15</v>
      </c>
      <c r="G34" s="115" t="s">
        <v>16</v>
      </c>
      <c r="H34" s="115" t="s">
        <v>17</v>
      </c>
      <c r="I34" s="114" t="s">
        <v>7</v>
      </c>
      <c r="J34" s="122" t="s">
        <v>18</v>
      </c>
      <c r="K34" s="134" t="s">
        <v>19</v>
      </c>
      <c r="L34" s="135" t="s">
        <v>20</v>
      </c>
      <c r="M34" s="125"/>
      <c r="N34" s="115" t="s">
        <v>21</v>
      </c>
      <c r="O34" s="143" t="s">
        <v>19</v>
      </c>
      <c r="P34" s="143" t="s">
        <v>20</v>
      </c>
    </row>
    <row r="35" spans="1:16" x14ac:dyDescent="0.25">
      <c r="A35" s="117" t="s">
        <v>7</v>
      </c>
      <c r="B35" s="117"/>
      <c r="C35" s="117" t="s">
        <v>22</v>
      </c>
      <c r="D35" s="117" t="s">
        <v>23</v>
      </c>
      <c r="E35" s="117"/>
      <c r="F35" s="117" t="s">
        <v>24</v>
      </c>
      <c r="G35" s="117" t="s">
        <v>22</v>
      </c>
      <c r="H35" s="117" t="s">
        <v>25</v>
      </c>
      <c r="I35" s="116" t="s">
        <v>26</v>
      </c>
      <c r="J35" s="123" t="s">
        <v>20</v>
      </c>
      <c r="K35" s="136" t="s">
        <v>25</v>
      </c>
      <c r="L35" s="137" t="s">
        <v>27</v>
      </c>
      <c r="M35" s="126"/>
      <c r="N35" s="117" t="s">
        <v>20</v>
      </c>
      <c r="O35" s="144" t="s">
        <v>25</v>
      </c>
      <c r="P35" s="144" t="s">
        <v>27</v>
      </c>
    </row>
    <row r="36" spans="1:16" x14ac:dyDescent="0.25">
      <c r="A36" s="115"/>
      <c r="B36" s="115"/>
      <c r="C36" s="115"/>
      <c r="D36" s="115"/>
      <c r="E36" s="115"/>
      <c r="F36" s="115"/>
      <c r="G36" s="115"/>
      <c r="H36" s="115"/>
      <c r="I36" s="114"/>
      <c r="J36" s="128"/>
      <c r="K36" s="138"/>
      <c r="L36" s="139"/>
      <c r="M36" s="129"/>
      <c r="N36" s="130"/>
      <c r="O36" s="145"/>
      <c r="P36" s="146"/>
    </row>
    <row r="37" spans="1:16" x14ac:dyDescent="0.25">
      <c r="A37" s="148" t="s">
        <v>28</v>
      </c>
      <c r="B37" s="120">
        <v>703840</v>
      </c>
      <c r="C37" s="120">
        <v>183352</v>
      </c>
      <c r="D37" s="118">
        <v>1802871.2</v>
      </c>
      <c r="E37" s="118">
        <v>728156.07</v>
      </c>
      <c r="F37" s="127">
        <v>26.13</v>
      </c>
      <c r="G37" s="120">
        <v>2736807</v>
      </c>
      <c r="H37" s="118">
        <v>466318.04</v>
      </c>
      <c r="I37" s="121">
        <v>581134.41</v>
      </c>
      <c r="J37" s="105">
        <v>0.21234029655726547</v>
      </c>
      <c r="K37" s="140">
        <v>0.38272791979850973</v>
      </c>
      <c r="L37" s="141">
        <v>1.3180937807725783</v>
      </c>
      <c r="M37" s="129"/>
      <c r="N37" s="157">
        <v>0.39268941141995028</v>
      </c>
      <c r="O37" s="156">
        <v>0.56307703466119452</v>
      </c>
      <c r="P37" s="147">
        <v>0.89591878155354709</v>
      </c>
    </row>
    <row r="38" spans="1:16" ht="13.8" thickBot="1" x14ac:dyDescent="0.3">
      <c r="A38" s="148" t="s">
        <v>29</v>
      </c>
      <c r="B38" s="120">
        <v>149</v>
      </c>
      <c r="C38" s="120">
        <v>288079</v>
      </c>
      <c r="D38" s="118">
        <v>1382610.17</v>
      </c>
      <c r="E38" s="118">
        <v>138261.01699999999</v>
      </c>
      <c r="F38" s="127">
        <v>16.940000000000001</v>
      </c>
      <c r="G38" s="120">
        <v>3339161</v>
      </c>
      <c r="H38" s="118">
        <v>711229.41</v>
      </c>
      <c r="I38" s="121">
        <v>467772</v>
      </c>
      <c r="J38" s="105">
        <v>0.14008668644608629</v>
      </c>
      <c r="K38" s="140">
        <v>0.35308312776772371</v>
      </c>
      <c r="L38" s="141">
        <v>1.2950100712771835</v>
      </c>
      <c r="M38" s="129"/>
      <c r="N38" s="149">
        <v>0.37265323624706925</v>
      </c>
      <c r="O38" s="150">
        <v>0.58564967756870667</v>
      </c>
      <c r="P38" s="147">
        <v>0.78075037683873394</v>
      </c>
    </row>
    <row r="39" spans="1:16" x14ac:dyDescent="0.25">
      <c r="A39" s="111" t="s">
        <v>3</v>
      </c>
      <c r="B39" s="110">
        <v>703989</v>
      </c>
      <c r="C39" s="110">
        <v>471431</v>
      </c>
      <c r="D39" s="109">
        <v>3185481.37</v>
      </c>
      <c r="E39" s="109">
        <v>866417.08699999994</v>
      </c>
      <c r="F39" s="108">
        <v>20.514234363035097</v>
      </c>
      <c r="G39" s="110">
        <v>6075968</v>
      </c>
      <c r="H39" s="151">
        <v>1280688.3799999999</v>
      </c>
      <c r="I39" s="107">
        <v>1048906.4100000001</v>
      </c>
      <c r="J39" s="104">
        <v>0.17263198390774936</v>
      </c>
      <c r="K39" s="152">
        <v>0.38341130005951318</v>
      </c>
      <c r="L39" s="153">
        <v>1.2485988046015504</v>
      </c>
      <c r="M39" s="106"/>
      <c r="N39" s="154">
        <v>0.3816781594307278</v>
      </c>
      <c r="O39" s="154">
        <v>0.59245747558249162</v>
      </c>
      <c r="P39" s="155">
        <v>0.80803586865767951</v>
      </c>
    </row>
  </sheetData>
  <mergeCells count="5">
    <mergeCell ref="B1:P1"/>
    <mergeCell ref="B3:P3"/>
    <mergeCell ref="A23:P23"/>
    <mergeCell ref="A25:L29"/>
    <mergeCell ref="B31:P31"/>
  </mergeCells>
  <printOptions horizontalCentered="1" verticalCentered="1"/>
  <pageMargins left="0.75" right="0.75" top="1" bottom="1" header="0.5" footer="0.5"/>
  <pageSetup scale="49" orientation="landscape" r:id="rId1"/>
  <headerFooter alignWithMargins="0">
    <oddFooter>&amp;CAppendix B&amp;RPage 1 of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80" zoomScaleNormal="80" workbookViewId="0">
      <selection activeCell="D37" sqref="D37"/>
    </sheetView>
  </sheetViews>
  <sheetFormatPr defaultColWidth="9.109375" defaultRowHeight="13.2" x14ac:dyDescent="0.25"/>
  <cols>
    <col min="1" max="1" width="6.33203125" style="82" bestFit="1" customWidth="1"/>
    <col min="2" max="2" width="6.5546875" style="82" bestFit="1" customWidth="1"/>
    <col min="3" max="3" width="15.44140625" style="82" customWidth="1"/>
    <col min="4" max="4" width="10.5546875" style="82" bestFit="1" customWidth="1"/>
    <col min="5" max="5" width="11.5546875" style="82" bestFit="1" customWidth="1"/>
    <col min="6" max="6" width="17.44140625" style="82" bestFit="1" customWidth="1"/>
    <col min="7" max="7" width="18.6640625" style="82" bestFit="1" customWidth="1"/>
    <col min="8" max="8" width="16.5546875" style="82" bestFit="1" customWidth="1"/>
    <col min="9" max="16384" width="9.109375" style="82"/>
  </cols>
  <sheetData>
    <row r="1" spans="1:9" s="71" customFormat="1" x14ac:dyDescent="0.25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2" spans="1:9" s="71" customFormat="1" x14ac:dyDescent="0.25">
      <c r="A2" s="70" t="s">
        <v>36</v>
      </c>
      <c r="B2" s="70"/>
      <c r="C2" s="70"/>
      <c r="D2" s="70"/>
      <c r="E2" s="70"/>
      <c r="F2" s="70"/>
      <c r="G2" s="70"/>
      <c r="H2" s="70"/>
      <c r="I2" s="70"/>
    </row>
    <row r="3" spans="1:9" s="71" customFormat="1" x14ac:dyDescent="0.25">
      <c r="A3" s="70" t="s">
        <v>37</v>
      </c>
      <c r="B3" s="70"/>
      <c r="C3" s="70"/>
      <c r="D3" s="70"/>
      <c r="E3" s="70"/>
      <c r="F3" s="70"/>
      <c r="G3" s="70"/>
      <c r="H3" s="70"/>
      <c r="I3" s="70"/>
    </row>
    <row r="4" spans="1:9" s="71" customFormat="1" x14ac:dyDescent="0.25">
      <c r="A4" s="70" t="s">
        <v>38</v>
      </c>
      <c r="B4" s="70"/>
      <c r="C4" s="70"/>
      <c r="D4" s="70"/>
      <c r="E4" s="70"/>
      <c r="F4" s="70"/>
      <c r="G4" s="70"/>
      <c r="H4" s="70"/>
      <c r="I4" s="70"/>
    </row>
    <row r="6" spans="1:9" s="73" customFormat="1" x14ac:dyDescent="0.25">
      <c r="A6" s="72"/>
      <c r="B6" s="72"/>
      <c r="C6" s="72" t="s">
        <v>39</v>
      </c>
      <c r="D6" s="72"/>
      <c r="E6" s="72" t="s">
        <v>40</v>
      </c>
      <c r="F6" s="72" t="s">
        <v>41</v>
      </c>
      <c r="G6" s="72" t="s">
        <v>42</v>
      </c>
      <c r="H6" s="72"/>
      <c r="I6" s="72"/>
    </row>
    <row r="7" spans="1:9" s="73" customFormat="1" x14ac:dyDescent="0.25">
      <c r="A7" s="72"/>
      <c r="B7" s="72"/>
      <c r="C7" s="72" t="s">
        <v>43</v>
      </c>
      <c r="D7" s="72" t="s">
        <v>44</v>
      </c>
      <c r="E7" s="72" t="s">
        <v>45</v>
      </c>
      <c r="F7" s="72" t="s">
        <v>46</v>
      </c>
      <c r="G7" s="72" t="s">
        <v>47</v>
      </c>
      <c r="H7" s="72" t="s">
        <v>48</v>
      </c>
      <c r="I7" s="72"/>
    </row>
    <row r="8" spans="1:9" s="73" customFormat="1" x14ac:dyDescent="0.25">
      <c r="A8" s="72"/>
      <c r="B8" s="72"/>
      <c r="C8" s="72" t="s">
        <v>49</v>
      </c>
      <c r="D8" s="72" t="s">
        <v>49</v>
      </c>
      <c r="E8" s="72" t="s">
        <v>43</v>
      </c>
      <c r="F8" s="72" t="s">
        <v>9</v>
      </c>
      <c r="G8" s="72" t="s">
        <v>50</v>
      </c>
      <c r="H8" s="72" t="s">
        <v>51</v>
      </c>
      <c r="I8" s="72"/>
    </row>
    <row r="9" spans="1:9" s="73" customFormat="1" x14ac:dyDescent="0.25">
      <c r="A9" s="72"/>
      <c r="B9" s="74" t="s">
        <v>52</v>
      </c>
      <c r="C9" s="74" t="s">
        <v>53</v>
      </c>
      <c r="D9" s="74" t="s">
        <v>16</v>
      </c>
      <c r="E9" s="74" t="s">
        <v>54</v>
      </c>
      <c r="F9" s="74"/>
      <c r="G9" s="74" t="s">
        <v>55</v>
      </c>
      <c r="H9" s="74" t="s">
        <v>56</v>
      </c>
      <c r="I9" s="72"/>
    </row>
    <row r="10" spans="1:9" x14ac:dyDescent="0.25">
      <c r="A10" s="75">
        <v>2012</v>
      </c>
      <c r="B10" s="75">
        <v>1</v>
      </c>
      <c r="C10" s="76">
        <v>0.28000000000000003</v>
      </c>
      <c r="D10" s="77">
        <v>0.3</v>
      </c>
      <c r="E10" s="77">
        <v>0.28000000000000003</v>
      </c>
      <c r="F10" s="78">
        <v>0.05</v>
      </c>
      <c r="G10" s="79">
        <v>0.28999999999999998</v>
      </c>
      <c r="H10" s="80"/>
      <c r="I10" s="81"/>
    </row>
    <row r="11" spans="1:9" x14ac:dyDescent="0.25">
      <c r="A11" s="75">
        <v>2013</v>
      </c>
      <c r="B11" s="75">
        <v>2</v>
      </c>
      <c r="C11" s="76">
        <v>0.35</v>
      </c>
      <c r="D11" s="77">
        <v>0.41</v>
      </c>
      <c r="E11" s="77">
        <v>0.63</v>
      </c>
      <c r="F11" s="78">
        <v>0.05</v>
      </c>
      <c r="G11" s="79">
        <v>0.66</v>
      </c>
      <c r="H11" s="80"/>
      <c r="I11" s="83" t="s">
        <v>57</v>
      </c>
    </row>
    <row r="12" spans="1:9" x14ac:dyDescent="0.25">
      <c r="A12" s="75">
        <v>2014</v>
      </c>
      <c r="B12" s="75">
        <v>3</v>
      </c>
      <c r="C12" s="76">
        <v>0.37</v>
      </c>
      <c r="D12" s="77">
        <v>0.46</v>
      </c>
      <c r="E12" s="77">
        <v>1</v>
      </c>
      <c r="F12" s="78">
        <v>0.05</v>
      </c>
      <c r="G12" s="79">
        <v>1.05</v>
      </c>
      <c r="H12" s="80"/>
      <c r="I12" s="83" t="s">
        <v>57</v>
      </c>
    </row>
    <row r="13" spans="1:9" x14ac:dyDescent="0.25">
      <c r="A13" s="75">
        <v>2015</v>
      </c>
      <c r="B13" s="75">
        <v>4</v>
      </c>
      <c r="C13" s="76">
        <v>0.38</v>
      </c>
      <c r="D13" s="77">
        <v>0.51</v>
      </c>
      <c r="E13" s="77">
        <v>1.38</v>
      </c>
      <c r="F13" s="78">
        <v>0.05</v>
      </c>
      <c r="G13" s="79">
        <v>1.45</v>
      </c>
      <c r="H13" s="80"/>
      <c r="I13" s="83" t="s">
        <v>57</v>
      </c>
    </row>
    <row r="14" spans="1:9" x14ac:dyDescent="0.25">
      <c r="A14" s="75">
        <v>2016</v>
      </c>
      <c r="B14" s="75">
        <v>5</v>
      </c>
      <c r="C14" s="76">
        <v>0.35</v>
      </c>
      <c r="D14" s="77">
        <v>0.51</v>
      </c>
      <c r="E14" s="77">
        <v>1.73</v>
      </c>
      <c r="F14" s="84">
        <v>7.4999999999999997E-2</v>
      </c>
      <c r="G14" s="79">
        <v>1.86</v>
      </c>
      <c r="H14" s="80"/>
      <c r="I14" s="83" t="s">
        <v>57</v>
      </c>
    </row>
    <row r="15" spans="1:9" x14ac:dyDescent="0.25">
      <c r="A15" s="75">
        <v>2017</v>
      </c>
      <c r="B15" s="75">
        <v>6</v>
      </c>
      <c r="C15" s="76">
        <v>0.33</v>
      </c>
      <c r="D15" s="77">
        <v>0.51</v>
      </c>
      <c r="E15" s="77">
        <v>2.06</v>
      </c>
      <c r="F15" s="84">
        <v>7.4999999999999997E-2</v>
      </c>
      <c r="G15" s="79">
        <v>2.2200000000000002</v>
      </c>
      <c r="H15" s="80"/>
      <c r="I15" s="83" t="s">
        <v>57</v>
      </c>
    </row>
    <row r="16" spans="1:9" x14ac:dyDescent="0.25">
      <c r="A16" s="75">
        <v>2018</v>
      </c>
      <c r="B16" s="75">
        <v>7</v>
      </c>
      <c r="C16" s="76">
        <v>0.31</v>
      </c>
      <c r="D16" s="77">
        <v>0.52</v>
      </c>
      <c r="E16" s="77">
        <v>2.37</v>
      </c>
      <c r="F16" s="84">
        <v>7.4999999999999997E-2</v>
      </c>
      <c r="G16" s="79">
        <v>2.5499999999999998</v>
      </c>
      <c r="H16" s="80"/>
      <c r="I16" s="83" t="s">
        <v>57</v>
      </c>
    </row>
    <row r="17" spans="1:9" x14ac:dyDescent="0.25">
      <c r="A17" s="75">
        <v>2019</v>
      </c>
      <c r="B17" s="75">
        <v>8</v>
      </c>
      <c r="C17" s="76">
        <v>0.31</v>
      </c>
      <c r="D17" s="77">
        <v>0.55000000000000004</v>
      </c>
      <c r="E17" s="77">
        <v>2.68</v>
      </c>
      <c r="F17" s="84">
        <v>7.4999999999999997E-2</v>
      </c>
      <c r="G17" s="79">
        <v>2.88</v>
      </c>
      <c r="H17" s="80"/>
      <c r="I17" s="83" t="s">
        <v>57</v>
      </c>
    </row>
    <row r="18" spans="1:9" x14ac:dyDescent="0.25">
      <c r="A18" s="75">
        <v>2020</v>
      </c>
      <c r="B18" s="75">
        <v>9</v>
      </c>
      <c r="C18" s="76">
        <v>0.28999999999999998</v>
      </c>
      <c r="D18" s="77">
        <v>0.56000000000000005</v>
      </c>
      <c r="E18" s="77">
        <v>2.97</v>
      </c>
      <c r="F18" s="84">
        <v>7.4999999999999997E-2</v>
      </c>
      <c r="G18" s="79">
        <v>3.19</v>
      </c>
      <c r="H18" s="80"/>
      <c r="I18" s="83" t="s">
        <v>57</v>
      </c>
    </row>
    <row r="19" spans="1:9" x14ac:dyDescent="0.25">
      <c r="A19" s="75">
        <v>2021</v>
      </c>
      <c r="B19" s="75">
        <v>10</v>
      </c>
      <c r="C19" s="76">
        <v>0.27</v>
      </c>
      <c r="D19" s="77">
        <v>0.56999999999999995</v>
      </c>
      <c r="E19" s="77">
        <v>3.24</v>
      </c>
      <c r="F19" s="78">
        <v>0.1</v>
      </c>
      <c r="G19" s="79">
        <v>3.57</v>
      </c>
      <c r="H19" s="85">
        <v>0.44330000000000003</v>
      </c>
      <c r="I19" s="83" t="s">
        <v>57</v>
      </c>
    </row>
    <row r="20" spans="1:9" x14ac:dyDescent="0.25">
      <c r="A20" s="75">
        <v>2022</v>
      </c>
      <c r="B20" s="75">
        <v>11</v>
      </c>
      <c r="C20" s="76">
        <v>0.28000000000000003</v>
      </c>
      <c r="D20" s="77">
        <v>0.62</v>
      </c>
      <c r="E20" s="77">
        <v>3.52</v>
      </c>
      <c r="F20" s="78">
        <v>0.1</v>
      </c>
      <c r="G20" s="79">
        <v>3.87</v>
      </c>
      <c r="H20" s="80"/>
      <c r="I20" s="83" t="s">
        <v>57</v>
      </c>
    </row>
    <row r="21" spans="1:9" x14ac:dyDescent="0.25">
      <c r="A21" s="75">
        <v>2023</v>
      </c>
      <c r="B21" s="75">
        <v>12</v>
      </c>
      <c r="C21" s="76">
        <v>0.26</v>
      </c>
      <c r="D21" s="77">
        <v>0.63</v>
      </c>
      <c r="E21" s="77">
        <v>3.78</v>
      </c>
      <c r="F21" s="78">
        <v>0.1</v>
      </c>
      <c r="G21" s="79">
        <v>4.16</v>
      </c>
      <c r="H21" s="80"/>
      <c r="I21" s="83" t="s">
        <v>57</v>
      </c>
    </row>
    <row r="22" spans="1:9" x14ac:dyDescent="0.25">
      <c r="A22" s="75">
        <v>2024</v>
      </c>
      <c r="B22" s="75">
        <v>13</v>
      </c>
      <c r="C22" s="76">
        <v>0.25</v>
      </c>
      <c r="D22" s="77">
        <v>0.65</v>
      </c>
      <c r="E22" s="77">
        <v>4.03</v>
      </c>
      <c r="F22" s="78">
        <v>0.1</v>
      </c>
      <c r="G22" s="79">
        <v>4.43</v>
      </c>
      <c r="H22" s="80"/>
      <c r="I22" s="83" t="s">
        <v>57</v>
      </c>
    </row>
    <row r="23" spans="1:9" x14ac:dyDescent="0.25">
      <c r="A23" s="75">
        <v>2025</v>
      </c>
      <c r="B23" s="75">
        <v>14</v>
      </c>
      <c r="C23" s="76">
        <v>0.23</v>
      </c>
      <c r="D23" s="77">
        <v>0.65</v>
      </c>
      <c r="E23" s="77">
        <v>4.26</v>
      </c>
      <c r="F23" s="78">
        <v>0.1</v>
      </c>
      <c r="G23" s="79">
        <v>4.6900000000000004</v>
      </c>
      <c r="H23" s="80"/>
      <c r="I23" s="83" t="s">
        <v>57</v>
      </c>
    </row>
    <row r="24" spans="1:9" x14ac:dyDescent="0.25">
      <c r="A24" s="75">
        <v>2026</v>
      </c>
      <c r="B24" s="75">
        <v>15</v>
      </c>
      <c r="C24" s="76">
        <v>0.23</v>
      </c>
      <c r="D24" s="77">
        <v>0.69</v>
      </c>
      <c r="E24" s="77">
        <v>4.49</v>
      </c>
      <c r="F24" s="84">
        <v>0.125</v>
      </c>
      <c r="G24" s="79">
        <v>5.05</v>
      </c>
      <c r="H24" s="80"/>
      <c r="I24" s="83" t="s">
        <v>57</v>
      </c>
    </row>
    <row r="25" spans="1:9" x14ac:dyDescent="0.25">
      <c r="A25" s="75">
        <v>2027</v>
      </c>
      <c r="B25" s="75">
        <v>16</v>
      </c>
      <c r="C25" s="76">
        <v>0.22</v>
      </c>
      <c r="D25" s="77">
        <v>0.72</v>
      </c>
      <c r="E25" s="77">
        <v>4.71</v>
      </c>
      <c r="F25" s="84">
        <v>0.125</v>
      </c>
      <c r="G25" s="79">
        <v>5.3</v>
      </c>
      <c r="H25" s="80"/>
      <c r="I25" s="83" t="s">
        <v>57</v>
      </c>
    </row>
    <row r="26" spans="1:9" x14ac:dyDescent="0.25">
      <c r="A26" s="75">
        <v>2028</v>
      </c>
      <c r="B26" s="75">
        <v>17</v>
      </c>
      <c r="C26" s="76">
        <v>0.21</v>
      </c>
      <c r="D26" s="77">
        <v>0.73</v>
      </c>
      <c r="E26" s="77">
        <v>4.92</v>
      </c>
      <c r="F26" s="84">
        <v>0.125</v>
      </c>
      <c r="G26" s="79">
        <v>5.53</v>
      </c>
      <c r="H26" s="80"/>
      <c r="I26" s="83" t="s">
        <v>57</v>
      </c>
    </row>
    <row r="27" spans="1:9" x14ac:dyDescent="0.25">
      <c r="A27" s="75">
        <v>2029</v>
      </c>
      <c r="B27" s="75">
        <v>18</v>
      </c>
      <c r="C27" s="76">
        <v>0.19</v>
      </c>
      <c r="D27" s="77">
        <v>0.72</v>
      </c>
      <c r="E27" s="77">
        <v>5.1100000000000003</v>
      </c>
      <c r="F27" s="84">
        <v>0.125</v>
      </c>
      <c r="G27" s="79">
        <v>5.75</v>
      </c>
      <c r="H27" s="80"/>
      <c r="I27" s="83" t="s">
        <v>57</v>
      </c>
    </row>
    <row r="28" spans="1:9" x14ac:dyDescent="0.25">
      <c r="A28" s="75">
        <v>2030</v>
      </c>
      <c r="B28" s="75">
        <v>19</v>
      </c>
      <c r="C28" s="76">
        <v>0.19</v>
      </c>
      <c r="D28" s="77">
        <v>0.75</v>
      </c>
      <c r="E28" s="77">
        <v>5.3</v>
      </c>
      <c r="F28" s="84">
        <v>0.125</v>
      </c>
      <c r="G28" s="79">
        <v>5.96</v>
      </c>
      <c r="H28" s="80"/>
      <c r="I28" s="83" t="s">
        <v>57</v>
      </c>
    </row>
    <row r="29" spans="1:9" x14ac:dyDescent="0.25">
      <c r="A29" s="75">
        <v>2031</v>
      </c>
      <c r="B29" s="75">
        <v>20</v>
      </c>
      <c r="C29" s="76">
        <v>0.18</v>
      </c>
      <c r="D29" s="77">
        <v>0.8</v>
      </c>
      <c r="E29" s="77">
        <v>5.48</v>
      </c>
      <c r="F29" s="84">
        <v>0.125</v>
      </c>
      <c r="G29" s="79">
        <v>6.17</v>
      </c>
      <c r="H29" s="85">
        <v>0.46060000000000001</v>
      </c>
      <c r="I29" s="83" t="s">
        <v>57</v>
      </c>
    </row>
    <row r="30" spans="1:9" x14ac:dyDescent="0.25">
      <c r="A30" s="75">
        <v>2032</v>
      </c>
      <c r="B30" s="75">
        <v>21</v>
      </c>
      <c r="C30" s="76">
        <v>0.18</v>
      </c>
      <c r="D30" s="77">
        <v>0.82</v>
      </c>
      <c r="E30" s="77">
        <v>5.66</v>
      </c>
      <c r="F30" s="78">
        <v>0.15</v>
      </c>
      <c r="G30" s="79">
        <v>6.5</v>
      </c>
      <c r="H30" s="86"/>
      <c r="I30" s="83" t="s">
        <v>57</v>
      </c>
    </row>
    <row r="31" spans="1:9" x14ac:dyDescent="0.25">
      <c r="A31" s="75">
        <v>2033</v>
      </c>
      <c r="B31" s="75">
        <v>22</v>
      </c>
      <c r="C31" s="76">
        <v>0.17</v>
      </c>
      <c r="D31" s="77">
        <v>0.84</v>
      </c>
      <c r="E31" s="77">
        <v>5.82</v>
      </c>
      <c r="F31" s="78">
        <v>0.15</v>
      </c>
      <c r="G31" s="79">
        <v>6.7</v>
      </c>
      <c r="H31" s="86"/>
      <c r="I31" s="83" t="s">
        <v>57</v>
      </c>
    </row>
    <row r="32" spans="1:9" x14ac:dyDescent="0.25">
      <c r="A32" s="75">
        <v>2034</v>
      </c>
      <c r="B32" s="75">
        <v>23</v>
      </c>
      <c r="C32" s="76">
        <v>0.16</v>
      </c>
      <c r="D32" s="77">
        <v>0.86</v>
      </c>
      <c r="E32" s="77">
        <v>5.98</v>
      </c>
      <c r="F32" s="78">
        <v>0.15</v>
      </c>
      <c r="G32" s="79">
        <v>6.88</v>
      </c>
      <c r="H32" s="86"/>
      <c r="I32" s="83" t="s">
        <v>57</v>
      </c>
    </row>
    <row r="33" spans="1:9" x14ac:dyDescent="0.25">
      <c r="A33" s="75">
        <v>2035</v>
      </c>
      <c r="B33" s="75">
        <v>24</v>
      </c>
      <c r="C33" s="76">
        <v>0.15</v>
      </c>
      <c r="D33" s="77">
        <v>0.88</v>
      </c>
      <c r="E33" s="77">
        <v>6.13</v>
      </c>
      <c r="F33" s="78">
        <v>0.15</v>
      </c>
      <c r="G33" s="79">
        <v>7.05</v>
      </c>
      <c r="H33" s="86"/>
      <c r="I33" s="83" t="s">
        <v>57</v>
      </c>
    </row>
    <row r="34" spans="1:9" x14ac:dyDescent="0.25">
      <c r="A34" s="75">
        <v>2036</v>
      </c>
      <c r="B34" s="75">
        <v>25</v>
      </c>
      <c r="C34" s="76">
        <v>0.14000000000000001</v>
      </c>
      <c r="D34" s="77">
        <v>0.9</v>
      </c>
      <c r="E34" s="77">
        <v>6.27</v>
      </c>
      <c r="F34" s="78">
        <v>0.15</v>
      </c>
      <c r="G34" s="79">
        <v>7.22</v>
      </c>
      <c r="H34" s="86"/>
      <c r="I34" s="83" t="s">
        <v>57</v>
      </c>
    </row>
    <row r="35" spans="1:9" x14ac:dyDescent="0.25">
      <c r="A35" s="75">
        <v>2037</v>
      </c>
      <c r="B35" s="75">
        <v>26</v>
      </c>
      <c r="C35" s="76">
        <v>0.14000000000000001</v>
      </c>
      <c r="D35" s="77">
        <v>0.93</v>
      </c>
      <c r="E35" s="77">
        <v>6.41</v>
      </c>
      <c r="F35" s="84">
        <v>0.17499999999999999</v>
      </c>
      <c r="G35" s="79">
        <v>7.53</v>
      </c>
      <c r="H35" s="86"/>
      <c r="I35" s="83" t="s">
        <v>57</v>
      </c>
    </row>
    <row r="36" spans="1:9" x14ac:dyDescent="0.25">
      <c r="A36" s="75">
        <v>2038</v>
      </c>
      <c r="B36" s="75">
        <v>27</v>
      </c>
      <c r="C36" s="76">
        <v>0.13</v>
      </c>
      <c r="D36" s="77">
        <v>0.95</v>
      </c>
      <c r="E36" s="77">
        <v>6.54</v>
      </c>
      <c r="F36" s="84">
        <v>0.17499999999999999</v>
      </c>
      <c r="G36" s="79">
        <v>7.69</v>
      </c>
      <c r="H36" s="86"/>
      <c r="I36" s="83" t="s">
        <v>57</v>
      </c>
    </row>
    <row r="37" spans="1:9" x14ac:dyDescent="0.25">
      <c r="A37" s="75">
        <v>2039</v>
      </c>
      <c r="B37" s="75">
        <v>28</v>
      </c>
      <c r="C37" s="76">
        <v>0.13</v>
      </c>
      <c r="D37" s="77">
        <v>0.98</v>
      </c>
      <c r="E37" s="77">
        <v>6.67</v>
      </c>
      <c r="F37" s="84">
        <v>0.17499999999999999</v>
      </c>
      <c r="G37" s="79">
        <v>7.83</v>
      </c>
      <c r="H37" s="86"/>
      <c r="I37" s="83" t="s">
        <v>57</v>
      </c>
    </row>
    <row r="38" spans="1:9" x14ac:dyDescent="0.25">
      <c r="A38" s="75">
        <v>2040</v>
      </c>
      <c r="B38" s="75">
        <v>29</v>
      </c>
      <c r="C38" s="76">
        <v>0.12</v>
      </c>
      <c r="D38" s="77">
        <v>1</v>
      </c>
      <c r="E38" s="77">
        <v>6.79</v>
      </c>
      <c r="F38" s="84">
        <v>0.17499999999999999</v>
      </c>
      <c r="G38" s="79">
        <v>7.97</v>
      </c>
      <c r="H38" s="86"/>
      <c r="I38" s="83" t="s">
        <v>57</v>
      </c>
    </row>
    <row r="39" spans="1:9" x14ac:dyDescent="0.25">
      <c r="A39" s="75">
        <v>2041</v>
      </c>
      <c r="B39" s="75">
        <v>30</v>
      </c>
      <c r="C39" s="76">
        <v>0.11</v>
      </c>
      <c r="D39" s="77">
        <v>1.03</v>
      </c>
      <c r="E39" s="77">
        <v>6.9</v>
      </c>
      <c r="F39" s="84">
        <v>0.17499999999999999</v>
      </c>
      <c r="G39" s="79">
        <v>8.11</v>
      </c>
      <c r="H39" s="85">
        <v>0.47860000000000003</v>
      </c>
      <c r="I39" s="83" t="s">
        <v>57</v>
      </c>
    </row>
    <row r="40" spans="1:9" x14ac:dyDescent="0.25">
      <c r="A40" s="75">
        <v>2042</v>
      </c>
      <c r="B40" s="75">
        <v>31</v>
      </c>
      <c r="C40" s="76">
        <v>0.11</v>
      </c>
      <c r="D40" s="77">
        <v>1.05</v>
      </c>
      <c r="E40" s="77">
        <v>7.01</v>
      </c>
      <c r="F40" s="78">
        <v>0.2</v>
      </c>
      <c r="G40" s="79">
        <v>8.41</v>
      </c>
      <c r="H40" s="86"/>
      <c r="I40" s="83" t="s">
        <v>57</v>
      </c>
    </row>
    <row r="41" spans="1:9" x14ac:dyDescent="0.25">
      <c r="A41" s="75">
        <v>2043</v>
      </c>
      <c r="B41" s="75">
        <v>32</v>
      </c>
      <c r="C41" s="76">
        <v>0.1</v>
      </c>
      <c r="D41" s="77">
        <v>1.08</v>
      </c>
      <c r="E41" s="77">
        <v>7.11</v>
      </c>
      <c r="F41" s="78">
        <v>0.2</v>
      </c>
      <c r="G41" s="79">
        <v>8.5299999999999994</v>
      </c>
      <c r="H41" s="86"/>
      <c r="I41" s="83" t="s">
        <v>57</v>
      </c>
    </row>
    <row r="42" spans="1:9" x14ac:dyDescent="0.25">
      <c r="A42" s="75">
        <v>2044</v>
      </c>
      <c r="B42" s="75">
        <v>33</v>
      </c>
      <c r="C42" s="76">
        <v>0.1</v>
      </c>
      <c r="D42" s="77">
        <v>1.1100000000000001</v>
      </c>
      <c r="E42" s="77">
        <v>7.21</v>
      </c>
      <c r="F42" s="78">
        <v>0.2</v>
      </c>
      <c r="G42" s="79">
        <v>8.65</v>
      </c>
      <c r="H42" s="86"/>
      <c r="I42" s="83" t="s">
        <v>57</v>
      </c>
    </row>
    <row r="43" spans="1:9" x14ac:dyDescent="0.25">
      <c r="A43" s="75">
        <v>2045</v>
      </c>
      <c r="B43" s="75">
        <v>34</v>
      </c>
      <c r="C43" s="76">
        <v>0.09</v>
      </c>
      <c r="D43" s="77">
        <v>1.1399999999999999</v>
      </c>
      <c r="E43" s="77">
        <v>7.3</v>
      </c>
      <c r="F43" s="78">
        <v>0.2</v>
      </c>
      <c r="G43" s="79">
        <v>8.76</v>
      </c>
      <c r="H43" s="86"/>
      <c r="I43" s="83" t="s">
        <v>57</v>
      </c>
    </row>
    <row r="44" spans="1:9" x14ac:dyDescent="0.25">
      <c r="A44" s="75">
        <v>2046</v>
      </c>
      <c r="B44" s="75">
        <v>35</v>
      </c>
      <c r="C44" s="76">
        <v>0.09</v>
      </c>
      <c r="D44" s="77">
        <v>1.17</v>
      </c>
      <c r="E44" s="77">
        <v>7.39</v>
      </c>
      <c r="F44" s="78">
        <v>0.2</v>
      </c>
      <c r="G44" s="79">
        <v>8.8699999999999992</v>
      </c>
      <c r="H44" s="80"/>
      <c r="I44" s="83" t="s">
        <v>57</v>
      </c>
    </row>
    <row r="45" spans="1:9" x14ac:dyDescent="0.25">
      <c r="A45" s="75">
        <v>2047</v>
      </c>
      <c r="B45" s="75">
        <v>36</v>
      </c>
      <c r="C45" s="76">
        <v>0.09</v>
      </c>
      <c r="D45" s="77">
        <v>1.2</v>
      </c>
      <c r="E45" s="77">
        <v>7.48</v>
      </c>
      <c r="F45" s="78">
        <v>0.2</v>
      </c>
      <c r="G45" s="79">
        <v>8.9700000000000006</v>
      </c>
      <c r="H45" s="86"/>
      <c r="I45" s="83" t="s">
        <v>57</v>
      </c>
    </row>
    <row r="46" spans="1:9" x14ac:dyDescent="0.25">
      <c r="A46" s="75">
        <v>2048</v>
      </c>
      <c r="B46" s="75">
        <v>37</v>
      </c>
      <c r="C46" s="76">
        <v>0.08</v>
      </c>
      <c r="D46" s="77">
        <v>1.23</v>
      </c>
      <c r="E46" s="77">
        <v>7.56</v>
      </c>
      <c r="F46" s="78">
        <v>0.2</v>
      </c>
      <c r="G46" s="79">
        <v>9.07</v>
      </c>
      <c r="H46" s="86"/>
      <c r="I46" s="83" t="s">
        <v>57</v>
      </c>
    </row>
    <row r="47" spans="1:9" x14ac:dyDescent="0.25">
      <c r="A47" s="75">
        <v>2049</v>
      </c>
      <c r="B47" s="75">
        <v>38</v>
      </c>
      <c r="C47" s="76">
        <v>0.08</v>
      </c>
      <c r="D47" s="77">
        <v>1.26</v>
      </c>
      <c r="E47" s="77">
        <v>7.63</v>
      </c>
      <c r="F47" s="78">
        <v>0.2</v>
      </c>
      <c r="G47" s="79">
        <v>9.16</v>
      </c>
      <c r="H47" s="86"/>
      <c r="I47" s="83" t="s">
        <v>57</v>
      </c>
    </row>
    <row r="48" spans="1:9" x14ac:dyDescent="0.25">
      <c r="A48" s="75">
        <v>2050</v>
      </c>
      <c r="B48" s="75">
        <v>39</v>
      </c>
      <c r="C48" s="76">
        <v>7.0000000000000007E-2</v>
      </c>
      <c r="D48" s="77">
        <v>1.3</v>
      </c>
      <c r="E48" s="77">
        <v>7.71</v>
      </c>
      <c r="F48" s="78">
        <v>0.2</v>
      </c>
      <c r="G48" s="79">
        <v>9.25</v>
      </c>
      <c r="H48" s="86"/>
      <c r="I48" s="83" t="s">
        <v>57</v>
      </c>
    </row>
    <row r="49" spans="1:9" x14ac:dyDescent="0.25">
      <c r="A49" s="75">
        <v>2051</v>
      </c>
      <c r="B49" s="75">
        <v>40</v>
      </c>
      <c r="C49" s="76">
        <v>7.0000000000000007E-2</v>
      </c>
      <c r="D49" s="77">
        <v>1.33</v>
      </c>
      <c r="E49" s="77">
        <v>7.78</v>
      </c>
      <c r="F49" s="78">
        <v>0.2</v>
      </c>
      <c r="G49" s="79">
        <v>9.33</v>
      </c>
      <c r="H49" s="80"/>
      <c r="I49" s="83" t="s">
        <v>57</v>
      </c>
    </row>
    <row r="50" spans="1:9" x14ac:dyDescent="0.25">
      <c r="A50" s="75">
        <v>2052</v>
      </c>
      <c r="B50" s="75">
        <v>41</v>
      </c>
      <c r="C50" s="76">
        <v>7.0000000000000007E-2</v>
      </c>
      <c r="D50" s="77">
        <v>1.36</v>
      </c>
      <c r="E50" s="77">
        <v>7.84</v>
      </c>
      <c r="F50" s="78">
        <v>0.2</v>
      </c>
      <c r="G50" s="79">
        <v>9.41</v>
      </c>
      <c r="H50" s="86"/>
      <c r="I50" s="83" t="s">
        <v>57</v>
      </c>
    </row>
    <row r="51" spans="1:9" x14ac:dyDescent="0.25">
      <c r="A51" s="75">
        <v>2053</v>
      </c>
      <c r="B51" s="75">
        <v>42</v>
      </c>
      <c r="C51" s="76">
        <v>0.06</v>
      </c>
      <c r="D51" s="77">
        <v>1.4</v>
      </c>
      <c r="E51" s="77">
        <v>7.91</v>
      </c>
      <c r="F51" s="78">
        <v>0.2</v>
      </c>
      <c r="G51" s="79">
        <v>9.49</v>
      </c>
      <c r="H51" s="86"/>
      <c r="I51" s="83" t="s">
        <v>57</v>
      </c>
    </row>
    <row r="52" spans="1:9" x14ac:dyDescent="0.25">
      <c r="A52" s="75">
        <v>2054</v>
      </c>
      <c r="B52" s="75">
        <v>43</v>
      </c>
      <c r="C52" s="76">
        <v>0.06</v>
      </c>
      <c r="D52" s="77">
        <v>1.44</v>
      </c>
      <c r="E52" s="77">
        <v>7.97</v>
      </c>
      <c r="F52" s="78">
        <v>0.2</v>
      </c>
      <c r="G52" s="79">
        <v>9.56</v>
      </c>
      <c r="H52" s="86"/>
      <c r="I52" s="83" t="s">
        <v>57</v>
      </c>
    </row>
    <row r="53" spans="1:9" x14ac:dyDescent="0.25">
      <c r="A53" s="75">
        <v>2055</v>
      </c>
      <c r="B53" s="75">
        <v>44</v>
      </c>
      <c r="C53" s="76">
        <v>0.06</v>
      </c>
      <c r="D53" s="77">
        <v>1.47</v>
      </c>
      <c r="E53" s="77">
        <v>8.0299999999999994</v>
      </c>
      <c r="F53" s="78">
        <v>0.2</v>
      </c>
      <c r="G53" s="79">
        <v>9.6300000000000008</v>
      </c>
      <c r="H53" s="86"/>
      <c r="I53" s="83" t="s">
        <v>57</v>
      </c>
    </row>
    <row r="54" spans="1:9" x14ac:dyDescent="0.25">
      <c r="A54" s="75">
        <v>2056</v>
      </c>
      <c r="B54" s="75">
        <v>45</v>
      </c>
      <c r="C54" s="76">
        <v>0.06</v>
      </c>
      <c r="D54" s="77">
        <v>1.51</v>
      </c>
      <c r="E54" s="77">
        <v>8.08</v>
      </c>
      <c r="F54" s="78">
        <v>0.2</v>
      </c>
      <c r="G54" s="79">
        <v>9.6999999999999993</v>
      </c>
      <c r="H54" s="85">
        <v>0.48089999999999999</v>
      </c>
      <c r="I54" s="83" t="s">
        <v>57</v>
      </c>
    </row>
    <row r="55" spans="1:9" x14ac:dyDescent="0.25">
      <c r="A55" s="75"/>
      <c r="B55" s="75"/>
      <c r="C55" s="75"/>
      <c r="D55" s="75"/>
      <c r="E55" s="75"/>
      <c r="F55" s="75"/>
      <c r="G55" s="75"/>
      <c r="H55" s="75"/>
      <c r="I55" s="75"/>
    </row>
    <row r="56" spans="1:9" x14ac:dyDescent="0.25">
      <c r="A56" s="87" t="s">
        <v>58</v>
      </c>
      <c r="B56" s="88"/>
      <c r="C56" s="88"/>
      <c r="D56" s="88"/>
      <c r="E56" s="89">
        <v>4.1700000000000001E-2</v>
      </c>
      <c r="F56" s="89"/>
      <c r="G56" s="89"/>
      <c r="H56" s="88"/>
      <c r="I56" s="88"/>
    </row>
    <row r="57" spans="1:9" x14ac:dyDescent="0.25">
      <c r="A57" s="88"/>
      <c r="B57" s="88"/>
      <c r="C57" s="90" t="s">
        <v>59</v>
      </c>
      <c r="D57" s="88"/>
      <c r="E57" s="89">
        <v>7.6310000000000003E-2</v>
      </c>
      <c r="F57" s="88"/>
      <c r="G57" s="88"/>
      <c r="H57" s="88"/>
      <c r="I57" s="88"/>
    </row>
    <row r="58" spans="1:9" x14ac:dyDescent="0.25">
      <c r="A58" s="88"/>
      <c r="B58" s="88"/>
      <c r="C58" s="90" t="s">
        <v>60</v>
      </c>
      <c r="D58" s="88"/>
      <c r="E58" s="91">
        <v>7.6310000000000003E-2</v>
      </c>
      <c r="F58" s="88"/>
      <c r="G58" s="88"/>
      <c r="H58" s="88"/>
      <c r="I58" s="88"/>
    </row>
    <row r="59" spans="1:9" x14ac:dyDescent="0.25">
      <c r="A59" s="88"/>
      <c r="B59" s="88"/>
      <c r="C59" s="90" t="s">
        <v>61</v>
      </c>
      <c r="D59" s="88"/>
      <c r="E59" s="92">
        <v>2.5999999999999999E-2</v>
      </c>
      <c r="F59" s="93" t="s">
        <v>62</v>
      </c>
      <c r="G59" s="93"/>
      <c r="H59" s="88"/>
      <c r="I59" s="88"/>
    </row>
  </sheetData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D1770CD4E948428A47386109E9F12D" ma:contentTypeVersion="136" ma:contentTypeDescription="" ma:contentTypeScope="" ma:versionID="7953deac624321aa5f7e7794a01be8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2006-02-14T08:00:00+00:00</OpenedDate>
    <Date1 xmlns="dc463f71-b30c-4ab2-9473-d307f9d35888">2015-06-30T07:00:00+00:00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060256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A6D12AC-96FF-4D66-9FBE-AF8207F74BEF}"/>
</file>

<file path=customXml/itemProps2.xml><?xml version="1.0" encoding="utf-8"?>
<ds:datastoreItem xmlns:ds="http://schemas.openxmlformats.org/officeDocument/2006/customXml" ds:itemID="{516A84C7-DAD7-448C-B5D9-60E4E8ECE9A3}"/>
</file>

<file path=customXml/itemProps3.xml><?xml version="1.0" encoding="utf-8"?>
<ds:datastoreItem xmlns:ds="http://schemas.openxmlformats.org/officeDocument/2006/customXml" ds:itemID="{8C4D7D4D-A553-4E74-97A0-B207F154B309}"/>
</file>

<file path=customXml/itemProps4.xml><?xml version="1.0" encoding="utf-8"?>
<ds:datastoreItem xmlns:ds="http://schemas.openxmlformats.org/officeDocument/2006/customXml" ds:itemID="{5F6F890F-916E-42F9-B477-524EF3788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SUMMARY</vt:lpstr>
      <vt:lpstr>APP 2885</vt:lpstr>
      <vt:lpstr>AC</vt:lpstr>
    </vt:vector>
  </TitlesOfParts>
  <Company>MDU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Amanda.Sargent</dc:creator>
  <cp:lastModifiedBy>Amanda.Sargent</cp:lastModifiedBy>
  <cp:lastPrinted>2015-06-30T17:28:49Z</cp:lastPrinted>
  <dcterms:created xsi:type="dcterms:W3CDTF">2015-06-30T17:09:27Z</dcterms:created>
  <dcterms:modified xsi:type="dcterms:W3CDTF">2015-06-30T17:28:50Z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0x0101006E56B4D1795A2E4DB2F0B01679ED314A00C1D1770CD4E948428A47386109E9F12D</vt:lpwstr>
  </property>
  <property fmtid="{D5CDD505-2E9C-101B-9397-08002B2CF9AE}" pid="3" name="_docset_NoMedatataSyncRequired">
    <vt:lpwstr>False</vt:lpwstr>
  </property>
</Properties>
</file>