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ttps://home.utc.wa.gov/sites/ue-170485/Staffs Testimony and Exhibits/"/>
    </mc:Choice>
  </mc:AlternateContent>
  <bookViews>
    <workbookView xWindow="0" yWindow="0" windowWidth="30840" windowHeight="6900" activeTab="1"/>
  </bookViews>
  <sheets>
    <sheet name="Lead Sheet-2.03 Electric" sheetId="2" r:id="rId1"/>
    <sheet name="Lead Sheet-2.03 Gas" sheetId="1" r:id="rId2"/>
  </sheets>
  <externalReferences>
    <externalReference r:id="rId3"/>
  </externalReferences>
  <definedNames>
    <definedName name="_xlnm.Print_Area" localSheetId="0">'Lead Sheet-2.03 Electric'!$A$1:$E$82</definedName>
    <definedName name="_xlnm.Print_Area" localSheetId="1">'Lead Sheet-2.03 Gas'!$A$1:$E$84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" i="2" l="1"/>
  <c r="E39" i="1"/>
  <c r="E72" i="1"/>
  <c r="E66" i="1"/>
  <c r="E73" i="1" s="1"/>
  <c r="E75" i="1" s="1"/>
  <c r="E82" i="1" s="1"/>
  <c r="E48" i="1"/>
  <c r="E37" i="1"/>
  <c r="E31" i="1"/>
  <c r="E49" i="1" s="1"/>
  <c r="E25" i="1"/>
  <c r="E18" i="1"/>
  <c r="A5" i="1"/>
  <c r="A4" i="1"/>
  <c r="A2" i="1"/>
  <c r="E73" i="2"/>
  <c r="E76" i="2" s="1"/>
  <c r="E80" i="2" s="1"/>
  <c r="E72" i="2"/>
  <c r="E65" i="2"/>
  <c r="E45" i="2"/>
  <c r="E46" i="2" s="1"/>
  <c r="E35" i="2"/>
  <c r="E28" i="2"/>
  <c r="E17" i="2"/>
  <c r="E19" i="2" s="1"/>
  <c r="E51" i="1" l="1"/>
  <c r="E48" i="2"/>
  <c r="E51" i="2" s="1"/>
  <c r="E56" i="2" s="1"/>
  <c r="E89" i="2" s="1"/>
  <c r="E90" i="2" s="1"/>
  <c r="E82" i="2" s="1"/>
  <c r="E54" i="1" l="1"/>
  <c r="E59" i="1" s="1"/>
  <c r="E89" i="1" s="1"/>
  <c r="E90" i="1" s="1"/>
  <c r="E84" i="1" s="1"/>
</calcChain>
</file>

<file path=xl/sharedStrings.xml><?xml version="1.0" encoding="utf-8"?>
<sst xmlns="http://schemas.openxmlformats.org/spreadsheetml/2006/main" count="148" uniqueCount="113">
  <si>
    <t xml:space="preserve">AVISTA UTILITIES  </t>
  </si>
  <si>
    <t xml:space="preserve">WASHINGTON ELECTRIC RESULTS </t>
  </si>
  <si>
    <t>TWELVE MONTHS ENDED DECEMBER 31, 2016</t>
  </si>
  <si>
    <t xml:space="preserve">(000'S OF DOLLARS)  </t>
  </si>
  <si>
    <t>Uncollect.</t>
  </si>
  <si>
    <t>Line</t>
  </si>
  <si>
    <t>Expense</t>
  </si>
  <si>
    <t>No.</t>
  </si>
  <si>
    <t>DESCRIPTION</t>
  </si>
  <si>
    <t xml:space="preserve"> </t>
  </si>
  <si>
    <t xml:space="preserve">Adjustment Number </t>
  </si>
  <si>
    <t>Workpaper Reference</t>
  </si>
  <si>
    <t>E-UE</t>
  </si>
  <si>
    <t xml:space="preserve">REVENUES  </t>
  </si>
  <si>
    <t xml:space="preserve">Total General Business  </t>
  </si>
  <si>
    <t xml:space="preserve">Interdepartmental Sales  </t>
  </si>
  <si>
    <t xml:space="preserve">Sales for Resale  </t>
  </si>
  <si>
    <t xml:space="preserve">Total Sales of Electricity  </t>
  </si>
  <si>
    <t xml:space="preserve">Other Revenue  </t>
  </si>
  <si>
    <t xml:space="preserve">Total Electric Revenue  </t>
  </si>
  <si>
    <t xml:space="preserve">EXPENSES  </t>
  </si>
  <si>
    <t xml:space="preserve">Production and Transmission  </t>
  </si>
  <si>
    <t xml:space="preserve">Operating Expenses  </t>
  </si>
  <si>
    <t xml:space="preserve">Purchased Power  </t>
  </si>
  <si>
    <t xml:space="preserve">Depreciation/Amortization  </t>
  </si>
  <si>
    <t>Regulatory Amortization</t>
  </si>
  <si>
    <t xml:space="preserve">Taxes  </t>
  </si>
  <si>
    <t xml:space="preserve">Total Production &amp; Transmission  </t>
  </si>
  <si>
    <t xml:space="preserve">Distribution  </t>
  </si>
  <si>
    <t>Depreciation/Amortization</t>
  </si>
  <si>
    <t xml:space="preserve">Total Distribution  </t>
  </si>
  <si>
    <t xml:space="preserve">Customer Accounting  </t>
  </si>
  <si>
    <t xml:space="preserve">Customer Service &amp; Information  </t>
  </si>
  <si>
    <t xml:space="preserve">Sales Expenses  </t>
  </si>
  <si>
    <t xml:space="preserve">Administrative &amp; General  </t>
  </si>
  <si>
    <t xml:space="preserve">Total Admin. &amp; General  </t>
  </si>
  <si>
    <t xml:space="preserve">Total Electric Expenses  </t>
  </si>
  <si>
    <t xml:space="preserve">OPERATING INCOME BEFORE FIT  </t>
  </si>
  <si>
    <t xml:space="preserve">FEDERAL INCOME TAX  </t>
  </si>
  <si>
    <t xml:space="preserve">Current Accrual </t>
  </si>
  <si>
    <t>Debt Interest</t>
  </si>
  <si>
    <t xml:space="preserve">Deferred Income Taxes  </t>
  </si>
  <si>
    <t>Amortized ITC - Noxon</t>
  </si>
  <si>
    <t xml:space="preserve">NET OPERATING INCOME  </t>
  </si>
  <si>
    <t xml:space="preserve">RATE BASE  </t>
  </si>
  <si>
    <t xml:space="preserve">PLANT IN SERVICE  </t>
  </si>
  <si>
    <t xml:space="preserve">Intangible  </t>
  </si>
  <si>
    <t xml:space="preserve">Production  </t>
  </si>
  <si>
    <t xml:space="preserve">Transmission  </t>
  </si>
  <si>
    <t xml:space="preserve">General  </t>
  </si>
  <si>
    <t xml:space="preserve">Total Plant in Service  </t>
  </si>
  <si>
    <t>ACCUMULATED DEPRECIATION/AMORT</t>
  </si>
  <si>
    <t>Total Accumulated Depreciation</t>
  </si>
  <si>
    <t xml:space="preserve">NET PLANT </t>
  </si>
  <si>
    <t xml:space="preserve">DEFERRED TAXES  </t>
  </si>
  <si>
    <t>Net Plant After DFIT</t>
  </si>
  <si>
    <t>DEFERRED DEBITS AND CREDITS &amp; OTHER</t>
  </si>
  <si>
    <t xml:space="preserve">WORKING CAPITAL </t>
  </si>
  <si>
    <t xml:space="preserve">TOTAL RATE BASE  </t>
  </si>
  <si>
    <t xml:space="preserve">RATE OF RETURN  </t>
  </si>
  <si>
    <t xml:space="preserve">REVENUE REQUIREMENT </t>
  </si>
  <si>
    <t>Revenue Conversion Factor</t>
  </si>
  <si>
    <t>NOI Requirement</t>
  </si>
  <si>
    <t>Revenue Requirement</t>
  </si>
  <si>
    <t xml:space="preserve">WASHINGTON NATURAL GAS RESULTS </t>
  </si>
  <si>
    <t>Uncollectible</t>
  </si>
  <si>
    <t>Adjsutment Number</t>
  </si>
  <si>
    <t>G-UE</t>
  </si>
  <si>
    <t>REVENUES</t>
  </si>
  <si>
    <t>Total General Business</t>
  </si>
  <si>
    <t>Total Transportation</t>
  </si>
  <si>
    <t>Other Revenues</t>
  </si>
  <si>
    <t>Total Gas Revenues</t>
  </si>
  <si>
    <t>EXPENSES</t>
  </si>
  <si>
    <t>Production Expenses</t>
  </si>
  <si>
    <t>City Gate Purchases</t>
  </si>
  <si>
    <t>Purchased Gas Expense</t>
  </si>
  <si>
    <t>Net Nat Gas Storage Trans</t>
  </si>
  <si>
    <t>Total Production</t>
  </si>
  <si>
    <t>Underground Storage</t>
  </si>
  <si>
    <t>Operating Expenses</t>
  </si>
  <si>
    <t>Taxes</t>
  </si>
  <si>
    <t>Total Underground Storage</t>
  </si>
  <si>
    <t>Distribution</t>
  </si>
  <si>
    <t>Total Distribution</t>
  </si>
  <si>
    <t>Customer Accounting</t>
  </si>
  <si>
    <t>Customer Service &amp; Information</t>
  </si>
  <si>
    <t>Sales Expenses</t>
  </si>
  <si>
    <t>Administrative &amp; General</t>
  </si>
  <si>
    <t>Regulatory Amortizations</t>
  </si>
  <si>
    <t>Total Admin. &amp; General</t>
  </si>
  <si>
    <t>Total Gas Expense</t>
  </si>
  <si>
    <t>OPERATING INCOME BEFORE FIT</t>
  </si>
  <si>
    <t>FEDERAL INCOME TAX</t>
  </si>
  <si>
    <t>Current Accrual</t>
  </si>
  <si>
    <t>Deferred FIT</t>
  </si>
  <si>
    <t>Amort ITC</t>
  </si>
  <si>
    <t>NET OPERATING INCOME</t>
  </si>
  <si>
    <t>RATE BASE</t>
  </si>
  <si>
    <t>PLANT IN SERVICE</t>
  </si>
  <si>
    <t>Distribution Plant</t>
  </si>
  <si>
    <t>General Plant</t>
  </si>
  <si>
    <t>Total Plant in Service</t>
  </si>
  <si>
    <t>Total Accumulated Depreciation/Amortization</t>
  </si>
  <si>
    <t>NET PLANT</t>
  </si>
  <si>
    <t>DEFERRED TAXES</t>
  </si>
  <si>
    <t>GAS INVENTORY</t>
  </si>
  <si>
    <t>GAIN ON SALE OF BUILDING</t>
  </si>
  <si>
    <t>OTHER</t>
  </si>
  <si>
    <t>TOTAL RATE BASE</t>
  </si>
  <si>
    <t>RATE OF RETURN</t>
  </si>
  <si>
    <t>REVENUE REQUIREMENT</t>
  </si>
  <si>
    <t>Pro Forma Rate of Return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</si>
</sst>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5" formatCode="&quot;$&quot;#,##0_);\(&quot;$&quot;#,##0\)"/>
    <numFmt numFmtId="42" formatCode="_(&quot;$&quot;* #,##0_);_(&quot;$&quot;* \(#,##0\);_(&quot;$&quot;* &quot;-&quot;_);_(@_)"/>
    <numFmt numFmtId="41" formatCode="_(* #,##0_);_(* \(#,##0\);_(* &quot;-&quot;_);_(@_)"/>
  </numFmts>
  <fonts count="7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Geneva"/>
      <family val="2"/>
    </font>
    <font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u/>
      <sz val="7.5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2" fillId="0" borderId="0"/>
  </cellStyleXfs>
  <cellXfs count="110">
    <xf numFmtId="0" fontId="0" fillId="0" borderId="0" xfId="0"/>
    <xf numFmtId="0" fontId="3" fillId="0" borderId="0" xfId="2" applyNumberFormat="1" applyFont="1" applyAlignment="1">
      <alignment horizontal="center"/>
    </xf>
    <xf numFmtId="0" fontId="3" fillId="0" borderId="0" xfId="2" applyFont="1"/>
    <xf numFmtId="3" fontId="4" fillId="0" borderId="0" xfId="0" applyNumberFormat="1" applyFont="1" applyFill="1" applyAlignment="1">
      <alignment horizontal="center"/>
    </xf>
    <xf numFmtId="41" fontId="3" fillId="0" borderId="0" xfId="2" applyNumberFormat="1" applyFont="1" applyFill="1"/>
    <xf numFmtId="0" fontId="3" fillId="0" borderId="0" xfId="2" applyNumberFormat="1" applyFont="1" applyAlignment="1">
      <alignment horizontal="left"/>
    </xf>
    <xf numFmtId="41" fontId="5" fillId="0" borderId="0" xfId="2" applyNumberFormat="1" applyFont="1" applyFill="1"/>
    <xf numFmtId="3" fontId="5" fillId="0" borderId="0" xfId="3" applyNumberFormat="1" applyFont="1" applyFill="1" applyAlignment="1">
      <alignment horizontal="center"/>
    </xf>
    <xf numFmtId="0" fontId="5" fillId="0" borderId="0" xfId="2" applyFont="1" applyAlignment="1">
      <alignment horizontal="center"/>
    </xf>
    <xf numFmtId="0" fontId="5" fillId="0" borderId="0" xfId="2" applyNumberFormat="1" applyFont="1" applyAlignment="1">
      <alignment horizontal="center"/>
    </xf>
    <xf numFmtId="41" fontId="3" fillId="0" borderId="0" xfId="3" applyNumberFormat="1" applyFont="1" applyFill="1" applyAlignment="1">
      <alignment horizontal="center"/>
    </xf>
    <xf numFmtId="0" fontId="5" fillId="0" borderId="1" xfId="2" applyNumberFormat="1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41" fontId="5" fillId="0" borderId="4" xfId="2" applyNumberFormat="1" applyFont="1" applyBorder="1" applyAlignment="1">
      <alignment horizontal="center"/>
    </xf>
    <xf numFmtId="0" fontId="5" fillId="0" borderId="5" xfId="2" applyNumberFormat="1" applyFont="1" applyBorder="1" applyAlignment="1">
      <alignment horizontal="center"/>
    </xf>
    <xf numFmtId="0" fontId="5" fillId="0" borderId="6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41" fontId="5" fillId="0" borderId="7" xfId="2" applyNumberFormat="1" applyFont="1" applyBorder="1" applyAlignment="1">
      <alignment horizontal="center"/>
    </xf>
    <xf numFmtId="0" fontId="5" fillId="0" borderId="8" xfId="2" applyNumberFormat="1" applyFont="1" applyBorder="1" applyAlignment="1">
      <alignment horizontal="center"/>
    </xf>
    <xf numFmtId="0" fontId="5" fillId="0" borderId="9" xfId="2" applyFont="1" applyBorder="1" applyAlignment="1">
      <alignment horizontal="center"/>
    </xf>
    <xf numFmtId="0" fontId="5" fillId="0" borderId="10" xfId="2" applyFont="1" applyBorder="1" applyAlignment="1">
      <alignment horizontal="center"/>
    </xf>
    <xf numFmtId="41" fontId="5" fillId="0" borderId="11" xfId="2" applyNumberFormat="1" applyFont="1" applyBorder="1" applyAlignment="1">
      <alignment horizontal="center"/>
    </xf>
    <xf numFmtId="2" fontId="5" fillId="0" borderId="0" xfId="2" applyNumberFormat="1" applyFont="1" applyAlignment="1">
      <alignment horizontal="center"/>
    </xf>
    <xf numFmtId="2" fontId="3" fillId="0" borderId="0" xfId="2" applyNumberFormat="1" applyFont="1" applyAlignment="1">
      <alignment horizontal="left"/>
    </xf>
    <xf numFmtId="2" fontId="5" fillId="0" borderId="0" xfId="4" applyNumberFormat="1" applyFont="1" applyAlignment="1" applyProtection="1">
      <alignment horizontal="center"/>
    </xf>
    <xf numFmtId="41" fontId="3" fillId="0" borderId="0" xfId="2" applyNumberFormat="1" applyFont="1"/>
    <xf numFmtId="37" fontId="3" fillId="0" borderId="0" xfId="2" applyNumberFormat="1" applyFont="1" applyAlignment="1">
      <alignment horizontal="center"/>
    </xf>
    <xf numFmtId="5" fontId="3" fillId="0" borderId="0" xfId="2" applyNumberFormat="1" applyFont="1"/>
    <xf numFmtId="5" fontId="3" fillId="0" borderId="0" xfId="5" applyNumberFormat="1" applyFont="1" applyFill="1" applyBorder="1"/>
    <xf numFmtId="37" fontId="3" fillId="0" borderId="0" xfId="2" applyNumberFormat="1" applyFont="1"/>
    <xf numFmtId="41" fontId="3" fillId="0" borderId="10" xfId="2" applyNumberFormat="1" applyFont="1" applyBorder="1"/>
    <xf numFmtId="37" fontId="3" fillId="0" borderId="0" xfId="2" applyNumberFormat="1" applyFont="1" applyFill="1"/>
    <xf numFmtId="37" fontId="3" fillId="0" borderId="0" xfId="2" applyNumberFormat="1" applyFont="1" applyFill="1" applyAlignment="1">
      <alignment horizontal="center"/>
    </xf>
    <xf numFmtId="1" fontId="3" fillId="0" borderId="0" xfId="6" applyNumberFormat="1" applyFont="1" applyAlignment="1">
      <alignment horizontal="center"/>
    </xf>
    <xf numFmtId="9" fontId="3" fillId="0" borderId="0" xfId="1" applyFont="1"/>
    <xf numFmtId="3" fontId="3" fillId="0" borderId="0" xfId="6" applyNumberFormat="1" applyFont="1" applyAlignment="1">
      <alignment horizontal="center"/>
    </xf>
    <xf numFmtId="5" fontId="3" fillId="0" borderId="12" xfId="2" applyNumberFormat="1" applyFont="1" applyBorder="1"/>
    <xf numFmtId="3" fontId="3" fillId="0" borderId="0" xfId="6" applyNumberFormat="1" applyFont="1" applyFill="1" applyAlignment="1">
      <alignment horizontal="center"/>
    </xf>
    <xf numFmtId="41" fontId="3" fillId="0" borderId="3" xfId="2" applyNumberFormat="1" applyFont="1" applyFill="1" applyBorder="1"/>
    <xf numFmtId="41" fontId="3" fillId="0" borderId="0" xfId="2" applyNumberFormat="1" applyFont="1" applyFill="1" applyBorder="1"/>
    <xf numFmtId="5" fontId="3" fillId="0" borderId="12" xfId="2" applyNumberFormat="1" applyFont="1" applyFill="1" applyBorder="1"/>
    <xf numFmtId="41" fontId="3" fillId="0" borderId="0" xfId="1" applyNumberFormat="1" applyFont="1"/>
    <xf numFmtId="41" fontId="3" fillId="0" borderId="0" xfId="1" applyNumberFormat="1" applyFont="1" applyFill="1"/>
    <xf numFmtId="0" fontId="3" fillId="0" borderId="0" xfId="2" applyFont="1" applyAlignment="1">
      <alignment vertical="top"/>
    </xf>
    <xf numFmtId="10" fontId="3" fillId="0" borderId="0" xfId="1" applyNumberFormat="1" applyFont="1"/>
    <xf numFmtId="41" fontId="3" fillId="0" borderId="13" xfId="2" applyNumberFormat="1" applyFont="1" applyFill="1" applyBorder="1"/>
    <xf numFmtId="0" fontId="3" fillId="0" borderId="0" xfId="2" applyFont="1" applyFill="1"/>
    <xf numFmtId="41" fontId="3" fillId="0" borderId="10" xfId="2" applyNumberFormat="1" applyFont="1" applyFill="1" applyBorder="1"/>
    <xf numFmtId="0" fontId="3" fillId="0" borderId="0" xfId="2" applyNumberFormat="1" applyFont="1" applyBorder="1" applyAlignment="1">
      <alignment horizontal="center"/>
    </xf>
    <xf numFmtId="0" fontId="3" fillId="0" borderId="0" xfId="2" applyFont="1" applyBorder="1"/>
    <xf numFmtId="41" fontId="3" fillId="0" borderId="0" xfId="2" applyNumberFormat="1" applyFont="1" applyBorder="1"/>
    <xf numFmtId="0" fontId="3" fillId="0" borderId="0" xfId="2" applyNumberFormat="1" applyFont="1" applyFill="1" applyBorder="1" applyAlignment="1">
      <alignment horizontal="center"/>
    </xf>
    <xf numFmtId="0" fontId="3" fillId="0" borderId="0" xfId="2" applyFont="1" applyFill="1" applyBorder="1"/>
    <xf numFmtId="0" fontId="0" fillId="0" borderId="0" xfId="0" applyFill="1"/>
    <xf numFmtId="0" fontId="3" fillId="0" borderId="0" xfId="3" applyNumberFormat="1" applyFont="1" applyAlignment="1">
      <alignment horizontal="center"/>
    </xf>
    <xf numFmtId="0" fontId="3" fillId="0" borderId="0" xfId="3" applyFont="1"/>
    <xf numFmtId="0" fontId="3" fillId="0" borderId="0" xfId="3" applyNumberFormat="1" applyFont="1" applyAlignment="1">
      <alignment horizontal="left"/>
    </xf>
    <xf numFmtId="3" fontId="3" fillId="0" borderId="0" xfId="3" applyNumberFormat="1" applyFont="1"/>
    <xf numFmtId="3" fontId="5" fillId="0" borderId="0" xfId="3" applyNumberFormat="1" applyFont="1"/>
    <xf numFmtId="0" fontId="5" fillId="0" borderId="0" xfId="3" applyNumberFormat="1" applyFont="1" applyAlignment="1">
      <alignment horizontal="center"/>
    </xf>
    <xf numFmtId="0" fontId="5" fillId="0" borderId="0" xfId="3" applyFont="1" applyAlignment="1">
      <alignment horizontal="center"/>
    </xf>
    <xf numFmtId="3" fontId="4" fillId="0" borderId="0" xfId="0" applyNumberFormat="1" applyFont="1" applyFill="1" applyAlignment="1"/>
    <xf numFmtId="3" fontId="5" fillId="0" borderId="0" xfId="3" applyNumberFormat="1" applyFont="1" applyAlignment="1">
      <alignment horizontal="center"/>
    </xf>
    <xf numFmtId="0" fontId="5" fillId="0" borderId="1" xfId="3" applyNumberFormat="1" applyFont="1" applyBorder="1" applyAlignment="1">
      <alignment horizontal="center"/>
    </xf>
    <xf numFmtId="0" fontId="5" fillId="0" borderId="2" xfId="3" applyFont="1" applyBorder="1" applyAlignment="1">
      <alignment horizontal="center"/>
    </xf>
    <xf numFmtId="0" fontId="5" fillId="0" borderId="3" xfId="3" applyFont="1" applyBorder="1" applyAlignment="1">
      <alignment horizontal="center"/>
    </xf>
    <xf numFmtId="0" fontId="3" fillId="0" borderId="4" xfId="3" applyFont="1" applyBorder="1"/>
    <xf numFmtId="3" fontId="5" fillId="0" borderId="1" xfId="3" applyNumberFormat="1" applyFont="1" applyFill="1" applyBorder="1" applyAlignment="1">
      <alignment horizontal="center"/>
    </xf>
    <xf numFmtId="0" fontId="5" fillId="0" borderId="5" xfId="3" applyNumberFormat="1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0" fontId="5" fillId="0" borderId="0" xfId="3" applyFont="1" applyBorder="1" applyAlignment="1">
      <alignment horizontal="center"/>
    </xf>
    <xf numFmtId="0" fontId="3" fillId="0" borderId="7" xfId="3" applyFont="1" applyBorder="1"/>
    <xf numFmtId="3" fontId="5" fillId="0" borderId="5" xfId="3" applyNumberFormat="1" applyFont="1" applyFill="1" applyBorder="1" applyAlignment="1">
      <alignment horizontal="center"/>
    </xf>
    <xf numFmtId="0" fontId="5" fillId="0" borderId="8" xfId="3" applyNumberFormat="1" applyFont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5" fillId="0" borderId="10" xfId="3" applyFont="1" applyBorder="1" applyAlignment="1">
      <alignment horizontal="center"/>
    </xf>
    <xf numFmtId="0" fontId="5" fillId="0" borderId="11" xfId="3" applyFont="1" applyBorder="1" applyAlignment="1">
      <alignment horizontal="center"/>
    </xf>
    <xf numFmtId="3" fontId="5" fillId="0" borderId="8" xfId="3" applyNumberFormat="1" applyFont="1" applyFill="1" applyBorder="1" applyAlignment="1">
      <alignment horizontal="center"/>
    </xf>
    <xf numFmtId="0" fontId="3" fillId="0" borderId="0" xfId="3" applyFont="1" applyAlignment="1">
      <alignment horizontal="left"/>
    </xf>
    <xf numFmtId="4" fontId="5" fillId="0" borderId="0" xfId="3" applyNumberFormat="1" applyFont="1" applyAlignment="1">
      <alignment horizontal="center"/>
    </xf>
    <xf numFmtId="5" fontId="3" fillId="0" borderId="0" xfId="3" applyNumberFormat="1" applyFont="1"/>
    <xf numFmtId="42" fontId="3" fillId="0" borderId="0" xfId="5" applyNumberFormat="1" applyFont="1" applyFill="1"/>
    <xf numFmtId="37" fontId="3" fillId="0" borderId="0" xfId="3" applyNumberFormat="1" applyFont="1"/>
    <xf numFmtId="41" fontId="3" fillId="0" borderId="0" xfId="5" applyNumberFormat="1" applyFont="1" applyFill="1"/>
    <xf numFmtId="41" fontId="3" fillId="0" borderId="10" xfId="5" applyNumberFormat="1" applyFont="1" applyFill="1" applyBorder="1"/>
    <xf numFmtId="41" fontId="3" fillId="0" borderId="0" xfId="3" applyNumberFormat="1" applyFont="1"/>
    <xf numFmtId="41" fontId="3" fillId="0" borderId="0" xfId="3" applyNumberFormat="1" applyFont="1" applyFill="1"/>
    <xf numFmtId="41" fontId="3" fillId="0" borderId="0" xfId="5" applyNumberFormat="1" applyFont="1" applyFill="1" applyBorder="1"/>
    <xf numFmtId="0" fontId="3" fillId="0" borderId="0" xfId="0" applyFont="1"/>
    <xf numFmtId="41" fontId="3" fillId="0" borderId="10" xfId="3" applyNumberFormat="1" applyFont="1" applyBorder="1"/>
    <xf numFmtId="42" fontId="3" fillId="0" borderId="12" xfId="3" applyNumberFormat="1" applyFont="1" applyBorder="1"/>
    <xf numFmtId="41" fontId="3" fillId="0" borderId="13" xfId="3" applyNumberFormat="1" applyFont="1" applyBorder="1"/>
    <xf numFmtId="41" fontId="3" fillId="0" borderId="0" xfId="3" applyNumberFormat="1" applyFont="1" applyBorder="1"/>
    <xf numFmtId="0" fontId="3" fillId="0" borderId="0" xfId="3" applyNumberFormat="1" applyFont="1" applyBorder="1" applyAlignment="1">
      <alignment horizontal="center"/>
    </xf>
    <xf numFmtId="37" fontId="3" fillId="0" borderId="0" xfId="3" applyNumberFormat="1" applyFont="1" applyBorder="1"/>
    <xf numFmtId="5" fontId="5" fillId="0" borderId="0" xfId="3" applyNumberFormat="1" applyFont="1"/>
    <xf numFmtId="42" fontId="5" fillId="0" borderId="12" xfId="3" applyNumberFormat="1" applyFont="1" applyBorder="1"/>
    <xf numFmtId="0" fontId="3" fillId="0" borderId="0" xfId="3" applyNumberFormat="1" applyFont="1" applyFill="1" applyAlignment="1">
      <alignment horizontal="left"/>
    </xf>
    <xf numFmtId="0" fontId="3" fillId="0" borderId="0" xfId="3" applyFont="1" applyFill="1"/>
    <xf numFmtId="10" fontId="3" fillId="0" borderId="0" xfId="1" applyNumberFormat="1" applyFont="1" applyFill="1"/>
    <xf numFmtId="0" fontId="3" fillId="0" borderId="0" xfId="3" applyNumberFormat="1" applyFont="1" applyFill="1" applyAlignment="1">
      <alignment horizontal="center"/>
    </xf>
    <xf numFmtId="3" fontId="3" fillId="0" borderId="0" xfId="2" applyNumberFormat="1" applyFont="1" applyFill="1"/>
    <xf numFmtId="0" fontId="3" fillId="0" borderId="0" xfId="3" applyNumberFormat="1" applyFont="1" applyFill="1" applyBorder="1" applyAlignment="1">
      <alignment horizontal="center"/>
    </xf>
    <xf numFmtId="0" fontId="3" fillId="0" borderId="0" xfId="3" applyFont="1" applyFill="1" applyBorder="1"/>
    <xf numFmtId="3" fontId="3" fillId="0" borderId="0" xfId="2" applyNumberFormat="1" applyFont="1" applyFill="1" applyBorder="1"/>
    <xf numFmtId="0" fontId="3" fillId="0" borderId="0" xfId="2" applyFont="1" applyFill="1" applyBorder="1" applyAlignment="1">
      <alignment horizontal="right"/>
    </xf>
    <xf numFmtId="3" fontId="3" fillId="0" borderId="0" xfId="3" applyNumberFormat="1" applyFont="1" applyFill="1" applyBorder="1"/>
    <xf numFmtId="0" fontId="3" fillId="0" borderId="0" xfId="3" applyFont="1" applyBorder="1"/>
    <xf numFmtId="3" fontId="3" fillId="0" borderId="0" xfId="3" applyNumberFormat="1" applyFont="1" applyBorder="1"/>
  </cellXfs>
  <cellStyles count="7">
    <cellStyle name="Followed Hyperlink" xfId="4" builtinId="9"/>
    <cellStyle name="Normal" xfId="0" builtinId="0"/>
    <cellStyle name="Normal_DFIT-WaEle_SUM" xfId="6"/>
    <cellStyle name="Normal_IDGas6_97" xfId="5"/>
    <cellStyle name="Normal_WAElec6_97" xfId="2"/>
    <cellStyle name="Normal_WAGas6_97" xfId="3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ue-170485/Company%20Work%20Papers/3.%20UE_AVA%20WP's%20(May17)/D.%20UE__Andrews%20WPs%20(AVA-May17)/Exh%20EMA-6%20Pro%20Forma%20Study%20WA%20Gas%20Mod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R SUMMARY"/>
      <sheetName val="CF"/>
      <sheetName val="Acerno_Cache_XXXXX"/>
      <sheetName val="ADJ DETAIL INPUT"/>
      <sheetName val="LEAD SHEETS-DO NOT ENTER"/>
      <sheetName val="ADJ SUMMARY"/>
      <sheetName val="DEBT CALC"/>
      <sheetName val="ROO INPUT"/>
      <sheetName val="Recap Summary"/>
      <sheetName val="not used PROP0SED RATES-2018"/>
      <sheetName val="not used PROP0SED RATES-20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A3" t="str">
            <v>AVISTA UTILITIES</v>
          </cell>
          <cell r="B3"/>
          <cell r="C3"/>
        </row>
        <row r="5">
          <cell r="A5" t="str">
            <v>TWELVE MONTHS ENDED DECEMBER 31, 2016</v>
          </cell>
          <cell r="B5"/>
          <cell r="C5"/>
        </row>
        <row r="6">
          <cell r="A6" t="str">
            <v xml:space="preserve">(000'S OF DOLLARS)   </v>
          </cell>
          <cell r="B6"/>
          <cell r="C6"/>
        </row>
      </sheetData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97"/>
  <sheetViews>
    <sheetView tabSelected="1" workbookViewId="0"/>
  </sheetViews>
  <sheetFormatPr defaultRowHeight="15.6"/>
  <cols>
    <col min="1" max="1" width="4.19921875" style="1" customWidth="1"/>
    <col min="2" max="3" width="1.5" style="2" customWidth="1"/>
    <col min="4" max="4" width="32.09765625" style="2" customWidth="1"/>
    <col min="5" max="5" width="11.59765625" style="26" customWidth="1"/>
  </cols>
  <sheetData>
    <row r="1" spans="1:5">
      <c r="D1" s="3"/>
      <c r="E1" s="4"/>
    </row>
    <row r="2" spans="1:5">
      <c r="A2" s="5" t="s">
        <v>0</v>
      </c>
      <c r="D2" s="1"/>
      <c r="E2" s="6"/>
    </row>
    <row r="3" spans="1:5">
      <c r="A3" s="5" t="s">
        <v>1</v>
      </c>
      <c r="D3" s="1"/>
      <c r="E3" s="6"/>
    </row>
    <row r="4" spans="1:5">
      <c r="A4" s="5" t="s">
        <v>2</v>
      </c>
      <c r="D4" s="1"/>
      <c r="E4" s="4"/>
    </row>
    <row r="5" spans="1:5">
      <c r="A5" s="5" t="s">
        <v>3</v>
      </c>
      <c r="D5" s="1"/>
      <c r="E5" s="7"/>
    </row>
    <row r="6" spans="1:5">
      <c r="B6" s="8"/>
      <c r="C6" s="8"/>
      <c r="D6" s="9"/>
      <c r="E6" s="10"/>
    </row>
    <row r="7" spans="1:5">
      <c r="A7" s="11"/>
      <c r="B7" s="12"/>
      <c r="C7" s="13"/>
      <c r="D7" s="13"/>
      <c r="E7" s="14" t="s">
        <v>4</v>
      </c>
    </row>
    <row r="8" spans="1:5">
      <c r="A8" s="15" t="s">
        <v>5</v>
      </c>
      <c r="B8" s="16"/>
      <c r="C8" s="17"/>
      <c r="D8" s="17"/>
      <c r="E8" s="18" t="s">
        <v>6</v>
      </c>
    </row>
    <row r="9" spans="1:5">
      <c r="A9" s="19" t="s">
        <v>7</v>
      </c>
      <c r="B9" s="20"/>
      <c r="C9" s="21"/>
      <c r="D9" s="21" t="s">
        <v>8</v>
      </c>
      <c r="E9" s="22" t="s">
        <v>9</v>
      </c>
    </row>
    <row r="10" spans="1:5">
      <c r="A10" s="23"/>
      <c r="B10" s="24" t="s">
        <v>10</v>
      </c>
      <c r="C10" s="23"/>
      <c r="D10" s="23"/>
      <c r="E10" s="25">
        <v>2.0299999999999998</v>
      </c>
    </row>
    <row r="11" spans="1:5">
      <c r="A11" s="23"/>
      <c r="B11" s="24" t="s">
        <v>11</v>
      </c>
      <c r="C11" s="23"/>
      <c r="D11" s="23"/>
      <c r="E11" s="25" t="s">
        <v>12</v>
      </c>
    </row>
    <row r="12" spans="1:5">
      <c r="A12" s="23"/>
      <c r="B12" s="24"/>
      <c r="C12" s="23"/>
      <c r="D12" s="23"/>
      <c r="E12" s="25"/>
    </row>
    <row r="13" spans="1:5">
      <c r="B13" s="2" t="s">
        <v>13</v>
      </c>
    </row>
    <row r="14" spans="1:5">
      <c r="A14" s="27">
        <v>1</v>
      </c>
      <c r="B14" s="28" t="s">
        <v>14</v>
      </c>
      <c r="C14" s="28"/>
      <c r="D14" s="28"/>
      <c r="E14" s="29">
        <v>0</v>
      </c>
    </row>
    <row r="15" spans="1:5">
      <c r="A15" s="27">
        <v>2</v>
      </c>
      <c r="B15" s="30" t="s">
        <v>15</v>
      </c>
      <c r="C15" s="30"/>
      <c r="D15" s="30"/>
      <c r="E15" s="26">
        <v>0</v>
      </c>
    </row>
    <row r="16" spans="1:5">
      <c r="A16" s="27">
        <v>3</v>
      </c>
      <c r="B16" s="30" t="s">
        <v>16</v>
      </c>
      <c r="C16" s="30"/>
      <c r="D16" s="30"/>
      <c r="E16" s="31">
        <v>0</v>
      </c>
    </row>
    <row r="17" spans="1:9">
      <c r="A17" s="27">
        <v>4</v>
      </c>
      <c r="B17" s="30" t="s">
        <v>17</v>
      </c>
      <c r="C17" s="30"/>
      <c r="D17" s="30"/>
      <c r="E17" s="26">
        <f t="shared" ref="E17" si="0">SUM(E14:E16)</f>
        <v>0</v>
      </c>
    </row>
    <row r="18" spans="1:9">
      <c r="A18" s="27">
        <v>5</v>
      </c>
      <c r="B18" s="30" t="s">
        <v>18</v>
      </c>
      <c r="C18" s="30"/>
      <c r="D18" s="30"/>
      <c r="E18" s="31">
        <v>0</v>
      </c>
    </row>
    <row r="19" spans="1:9">
      <c r="A19" s="27">
        <v>6</v>
      </c>
      <c r="B19" s="30" t="s">
        <v>19</v>
      </c>
      <c r="C19" s="30"/>
      <c r="D19" s="30"/>
      <c r="E19" s="26">
        <f t="shared" ref="E19" si="1">SUM(E17:E18)</f>
        <v>0</v>
      </c>
    </row>
    <row r="20" spans="1:9">
      <c r="A20" s="27"/>
      <c r="B20" s="30"/>
      <c r="C20" s="30"/>
      <c r="D20" s="30"/>
    </row>
    <row r="21" spans="1:9">
      <c r="A21" s="27"/>
      <c r="B21" s="30" t="s">
        <v>20</v>
      </c>
      <c r="C21" s="30"/>
      <c r="D21" s="30"/>
    </row>
    <row r="22" spans="1:9">
      <c r="A22" s="27"/>
      <c r="B22" s="30" t="s">
        <v>21</v>
      </c>
      <c r="C22" s="30"/>
      <c r="D22" s="30"/>
    </row>
    <row r="23" spans="1:9">
      <c r="A23" s="27">
        <v>7</v>
      </c>
      <c r="B23" s="30"/>
      <c r="C23" s="30" t="s">
        <v>22</v>
      </c>
      <c r="D23" s="30"/>
      <c r="E23" s="26">
        <v>0</v>
      </c>
    </row>
    <row r="24" spans="1:9">
      <c r="A24" s="27">
        <v>8</v>
      </c>
      <c r="B24" s="30"/>
      <c r="C24" s="30" t="s">
        <v>23</v>
      </c>
      <c r="D24" s="30"/>
      <c r="E24" s="26">
        <v>0</v>
      </c>
    </row>
    <row r="25" spans="1:9">
      <c r="A25" s="27">
        <v>9</v>
      </c>
      <c r="B25" s="30"/>
      <c r="C25" s="30" t="s">
        <v>24</v>
      </c>
      <c r="D25" s="30"/>
      <c r="E25" s="26">
        <v>0</v>
      </c>
    </row>
    <row r="26" spans="1:9">
      <c r="A26" s="27">
        <v>10</v>
      </c>
      <c r="B26" s="30"/>
      <c r="C26" s="32" t="s">
        <v>25</v>
      </c>
      <c r="D26" s="32"/>
      <c r="E26" s="4">
        <v>0</v>
      </c>
    </row>
    <row r="27" spans="1:9">
      <c r="A27" s="27">
        <v>11</v>
      </c>
      <c r="B27" s="30"/>
      <c r="C27" s="30" t="s">
        <v>26</v>
      </c>
      <c r="D27" s="30"/>
      <c r="E27" s="31">
        <v>0</v>
      </c>
    </row>
    <row r="28" spans="1:9">
      <c r="A28" s="27">
        <v>12</v>
      </c>
      <c r="B28" s="30" t="s">
        <v>27</v>
      </c>
      <c r="C28" s="30"/>
      <c r="D28" s="30"/>
      <c r="E28" s="26">
        <f t="shared" ref="E28" si="2">SUM(E23:E27)</f>
        <v>0</v>
      </c>
    </row>
    <row r="29" spans="1:9">
      <c r="A29" s="27"/>
      <c r="B29" s="30"/>
      <c r="C29" s="30"/>
      <c r="D29" s="30"/>
    </row>
    <row r="30" spans="1:9">
      <c r="A30" s="27"/>
      <c r="B30" s="30" t="s">
        <v>28</v>
      </c>
      <c r="C30" s="30"/>
      <c r="D30" s="30"/>
    </row>
    <row r="31" spans="1:9">
      <c r="A31" s="27">
        <v>13</v>
      </c>
      <c r="B31" s="30"/>
      <c r="C31" s="30" t="s">
        <v>22</v>
      </c>
      <c r="D31" s="30"/>
      <c r="E31" s="26">
        <v>0</v>
      </c>
    </row>
    <row r="32" spans="1:9">
      <c r="A32" s="27">
        <v>14</v>
      </c>
      <c r="B32" s="30"/>
      <c r="C32" s="30" t="s">
        <v>29</v>
      </c>
      <c r="D32" s="30"/>
      <c r="E32" s="26">
        <v>0</v>
      </c>
      <c r="I32" s="54"/>
    </row>
    <row r="33" spans="1:6">
      <c r="A33" s="27">
        <v>15</v>
      </c>
      <c r="B33" s="30"/>
      <c r="C33" s="30" t="s">
        <v>25</v>
      </c>
      <c r="D33" s="30"/>
      <c r="E33" s="26">
        <v>0</v>
      </c>
    </row>
    <row r="34" spans="1:6">
      <c r="A34" s="27">
        <v>16</v>
      </c>
      <c r="B34" s="30"/>
      <c r="C34" s="30" t="s">
        <v>26</v>
      </c>
      <c r="D34" s="30"/>
      <c r="E34" s="31">
        <v>0</v>
      </c>
    </row>
    <row r="35" spans="1:6">
      <c r="A35" s="27">
        <v>17</v>
      </c>
      <c r="B35" s="30" t="s">
        <v>30</v>
      </c>
      <c r="C35" s="30"/>
      <c r="D35" s="30"/>
      <c r="E35" s="26">
        <f t="shared" ref="E35" si="3">SUM(E31:E34)</f>
        <v>0</v>
      </c>
    </row>
    <row r="36" spans="1:6">
      <c r="A36" s="30"/>
      <c r="B36" s="30"/>
      <c r="C36" s="30"/>
      <c r="D36" s="30"/>
    </row>
    <row r="37" spans="1:6">
      <c r="A37" s="27">
        <v>18</v>
      </c>
      <c r="B37" s="30" t="s">
        <v>31</v>
      </c>
      <c r="C37" s="30"/>
      <c r="D37" s="30"/>
      <c r="E37" s="4">
        <f>1116664/1000</f>
        <v>1116.664</v>
      </c>
      <c r="F37" s="4"/>
    </row>
    <row r="38" spans="1:6">
      <c r="A38" s="27">
        <v>19</v>
      </c>
      <c r="B38" s="30" t="s">
        <v>32</v>
      </c>
      <c r="C38" s="30"/>
      <c r="D38" s="30"/>
      <c r="E38" s="26">
        <v>0</v>
      </c>
    </row>
    <row r="39" spans="1:6">
      <c r="A39" s="27">
        <v>20</v>
      </c>
      <c r="B39" s="30" t="s">
        <v>33</v>
      </c>
      <c r="C39" s="30"/>
      <c r="D39" s="30"/>
      <c r="E39" s="26">
        <v>0</v>
      </c>
    </row>
    <row r="40" spans="1:6">
      <c r="A40" s="27"/>
      <c r="B40" s="30"/>
      <c r="C40" s="30"/>
      <c r="D40" s="30"/>
    </row>
    <row r="41" spans="1:6">
      <c r="A41" s="30"/>
      <c r="B41" s="30" t="s">
        <v>34</v>
      </c>
      <c r="C41" s="30"/>
      <c r="D41" s="30"/>
    </row>
    <row r="42" spans="1:6">
      <c r="A42" s="27">
        <v>21</v>
      </c>
      <c r="B42" s="30"/>
      <c r="C42" s="30" t="s">
        <v>22</v>
      </c>
      <c r="D42" s="30"/>
      <c r="E42" s="26">
        <v>0</v>
      </c>
    </row>
    <row r="43" spans="1:6">
      <c r="A43" s="27">
        <v>22</v>
      </c>
      <c r="B43" s="30"/>
      <c r="C43" s="30" t="s">
        <v>29</v>
      </c>
      <c r="D43" s="30"/>
      <c r="E43" s="26">
        <v>0</v>
      </c>
    </row>
    <row r="44" spans="1:6">
      <c r="A44" s="33">
        <v>23</v>
      </c>
      <c r="B44" s="30"/>
      <c r="C44" s="30" t="s">
        <v>26</v>
      </c>
      <c r="D44" s="30"/>
      <c r="E44" s="31">
        <v>0</v>
      </c>
    </row>
    <row r="45" spans="1:6">
      <c r="A45" s="27">
        <v>24</v>
      </c>
      <c r="B45" s="30" t="s">
        <v>35</v>
      </c>
      <c r="C45" s="30"/>
      <c r="D45" s="30"/>
      <c r="E45" s="31">
        <f t="shared" ref="E45" si="4">SUM(E42:E44)</f>
        <v>0</v>
      </c>
    </row>
    <row r="46" spans="1:6">
      <c r="A46" s="27">
        <v>25</v>
      </c>
      <c r="B46" s="30" t="s">
        <v>36</v>
      </c>
      <c r="C46" s="30"/>
      <c r="D46" s="30"/>
      <c r="E46" s="31">
        <f t="shared" ref="E46" si="5">E45+E39+E38+E37+E35+E28</f>
        <v>1116.664</v>
      </c>
    </row>
    <row r="47" spans="1:6">
      <c r="A47" s="30"/>
      <c r="B47" s="30"/>
      <c r="C47" s="30"/>
      <c r="D47" s="30"/>
    </row>
    <row r="48" spans="1:6">
      <c r="A48" s="27">
        <v>26</v>
      </c>
      <c r="B48" s="30" t="s">
        <v>37</v>
      </c>
      <c r="C48" s="30"/>
      <c r="D48" s="30"/>
      <c r="E48" s="26">
        <f t="shared" ref="E48" si="6">E19-E46</f>
        <v>-1116.664</v>
      </c>
    </row>
    <row r="49" spans="1:5">
      <c r="A49" s="27"/>
      <c r="B49" s="30"/>
      <c r="C49" s="30"/>
      <c r="D49" s="30"/>
    </row>
    <row r="50" spans="1:5">
      <c r="A50" s="34"/>
      <c r="B50" s="30" t="s">
        <v>38</v>
      </c>
      <c r="C50" s="30"/>
      <c r="D50" s="30"/>
    </row>
    <row r="51" spans="1:5">
      <c r="A51" s="33">
        <v>27</v>
      </c>
      <c r="B51" s="30" t="s">
        <v>39</v>
      </c>
      <c r="C51" s="30"/>
      <c r="D51" s="35"/>
      <c r="E51" s="26">
        <f>E48*0.35</f>
        <v>-390.83239999999995</v>
      </c>
    </row>
    <row r="52" spans="1:5">
      <c r="A52" s="27">
        <v>28</v>
      </c>
      <c r="B52" s="32" t="s">
        <v>40</v>
      </c>
      <c r="C52" s="32"/>
      <c r="D52" s="32"/>
      <c r="E52" s="4">
        <v>0</v>
      </c>
    </row>
    <row r="53" spans="1:5">
      <c r="A53" s="27">
        <v>29</v>
      </c>
      <c r="B53" s="30" t="s">
        <v>41</v>
      </c>
      <c r="C53" s="30"/>
      <c r="D53" s="30"/>
      <c r="E53" s="26">
        <v>0</v>
      </c>
    </row>
    <row r="54" spans="1:5">
      <c r="A54" s="34">
        <v>30</v>
      </c>
      <c r="B54" s="30" t="s">
        <v>42</v>
      </c>
      <c r="C54" s="30"/>
      <c r="D54" s="30"/>
      <c r="E54" s="31">
        <v>0</v>
      </c>
    </row>
    <row r="56" spans="1:5" ht="16.2" thickBot="1">
      <c r="A56" s="36">
        <v>31</v>
      </c>
      <c r="B56" s="28" t="s">
        <v>43</v>
      </c>
      <c r="C56" s="28"/>
      <c r="D56" s="28"/>
      <c r="E56" s="37">
        <f t="shared" ref="E56" si="7">E48-SUM(E51:E54)</f>
        <v>-725.83159999999998</v>
      </c>
    </row>
    <row r="57" spans="1:5" ht="16.2" thickTop="1">
      <c r="A57" s="36"/>
    </row>
    <row r="58" spans="1:5">
      <c r="A58" s="36"/>
      <c r="B58" s="2" t="s">
        <v>44</v>
      </c>
    </row>
    <row r="59" spans="1:5">
      <c r="B59" s="2" t="s">
        <v>45</v>
      </c>
    </row>
    <row r="60" spans="1:5">
      <c r="A60" s="38">
        <v>32</v>
      </c>
      <c r="B60" s="28"/>
      <c r="C60" s="28" t="s">
        <v>46</v>
      </c>
      <c r="D60" s="28"/>
      <c r="E60" s="28">
        <v>0</v>
      </c>
    </row>
    <row r="61" spans="1:5">
      <c r="A61" s="36">
        <v>33</v>
      </c>
      <c r="B61" s="30"/>
      <c r="C61" s="30" t="s">
        <v>47</v>
      </c>
      <c r="D61" s="30"/>
      <c r="E61" s="26">
        <v>0</v>
      </c>
    </row>
    <row r="62" spans="1:5">
      <c r="A62" s="36">
        <v>34</v>
      </c>
      <c r="B62" s="30"/>
      <c r="C62" s="30" t="s">
        <v>48</v>
      </c>
      <c r="D62" s="30"/>
      <c r="E62" s="26">
        <v>0</v>
      </c>
    </row>
    <row r="63" spans="1:5">
      <c r="A63" s="36">
        <v>35</v>
      </c>
      <c r="B63" s="30"/>
      <c r="C63" s="30" t="s">
        <v>28</v>
      </c>
      <c r="D63" s="30"/>
      <c r="E63" s="26">
        <v>0</v>
      </c>
    </row>
    <row r="64" spans="1:5">
      <c r="A64" s="36">
        <v>36</v>
      </c>
      <c r="B64" s="30"/>
      <c r="C64" s="30" t="s">
        <v>49</v>
      </c>
      <c r="D64" s="30"/>
      <c r="E64" s="31">
        <v>0</v>
      </c>
    </row>
    <row r="65" spans="1:5">
      <c r="A65" s="36">
        <v>37</v>
      </c>
      <c r="B65" s="30" t="s">
        <v>50</v>
      </c>
      <c r="C65" s="30"/>
      <c r="D65" s="30"/>
      <c r="E65" s="26">
        <f t="shared" ref="E65" si="8">SUM(E60:E64)</f>
        <v>0</v>
      </c>
    </row>
    <row r="66" spans="1:5">
      <c r="A66" s="36"/>
      <c r="B66" s="30" t="s">
        <v>51</v>
      </c>
      <c r="C66" s="30"/>
      <c r="D66" s="30"/>
    </row>
    <row r="67" spans="1:5">
      <c r="A67" s="36">
        <v>38</v>
      </c>
      <c r="B67" s="30"/>
      <c r="C67" s="28" t="s">
        <v>46</v>
      </c>
      <c r="D67" s="30"/>
      <c r="E67" s="26">
        <v>0</v>
      </c>
    </row>
    <row r="68" spans="1:5">
      <c r="A68" s="36">
        <v>39</v>
      </c>
      <c r="B68" s="30"/>
      <c r="C68" s="30" t="s">
        <v>47</v>
      </c>
      <c r="D68" s="30"/>
      <c r="E68" s="26">
        <v>0</v>
      </c>
    </row>
    <row r="69" spans="1:5">
      <c r="A69" s="36">
        <v>40</v>
      </c>
      <c r="B69" s="30"/>
      <c r="C69" s="30" t="s">
        <v>48</v>
      </c>
      <c r="D69" s="30"/>
      <c r="E69" s="26">
        <v>0</v>
      </c>
    </row>
    <row r="70" spans="1:5">
      <c r="A70" s="36">
        <v>41</v>
      </c>
      <c r="B70" s="30"/>
      <c r="C70" s="30" t="s">
        <v>28</v>
      </c>
      <c r="D70" s="30"/>
      <c r="E70" s="26">
        <v>0</v>
      </c>
    </row>
    <row r="71" spans="1:5">
      <c r="A71" s="36">
        <v>42</v>
      </c>
      <c r="B71" s="30"/>
      <c r="C71" s="30" t="s">
        <v>49</v>
      </c>
      <c r="D71" s="30"/>
      <c r="E71" s="26">
        <v>0</v>
      </c>
    </row>
    <row r="72" spans="1:5">
      <c r="A72" s="36">
        <v>43</v>
      </c>
      <c r="B72" s="30" t="s">
        <v>52</v>
      </c>
      <c r="C72" s="30"/>
      <c r="D72" s="30"/>
      <c r="E72" s="39">
        <f t="shared" ref="E72" si="9">SUM(E67:E71)</f>
        <v>0</v>
      </c>
    </row>
    <row r="73" spans="1:5">
      <c r="A73" s="36">
        <v>44</v>
      </c>
      <c r="B73" s="30" t="s">
        <v>53</v>
      </c>
      <c r="C73" s="30"/>
      <c r="D73" s="30"/>
      <c r="E73" s="39">
        <f t="shared" ref="E73" si="10">E65+E72</f>
        <v>0</v>
      </c>
    </row>
    <row r="74" spans="1:5">
      <c r="A74" s="36"/>
      <c r="B74" s="30"/>
      <c r="C74" s="30"/>
      <c r="D74" s="30"/>
      <c r="E74" s="40"/>
    </row>
    <row r="75" spans="1:5">
      <c r="A75" s="34">
        <v>45</v>
      </c>
      <c r="B75" s="30" t="s">
        <v>54</v>
      </c>
      <c r="C75" s="30"/>
      <c r="D75" s="30"/>
      <c r="E75" s="31">
        <v>0</v>
      </c>
    </row>
    <row r="76" spans="1:5">
      <c r="A76" s="34">
        <v>46</v>
      </c>
      <c r="B76" s="30"/>
      <c r="C76" s="30" t="s">
        <v>55</v>
      </c>
      <c r="D76" s="30"/>
      <c r="E76" s="40">
        <f t="shared" ref="E76" si="11">SUM(E73:E75)</f>
        <v>0</v>
      </c>
    </row>
    <row r="77" spans="1:5">
      <c r="A77" s="36">
        <v>47</v>
      </c>
      <c r="B77" s="30" t="s">
        <v>56</v>
      </c>
      <c r="C77" s="30"/>
      <c r="D77" s="30"/>
      <c r="E77" s="26">
        <v>0</v>
      </c>
    </row>
    <row r="78" spans="1:5">
      <c r="A78" s="36">
        <v>48</v>
      </c>
      <c r="B78" s="30" t="s">
        <v>57</v>
      </c>
      <c r="C78" s="30"/>
      <c r="D78" s="30"/>
      <c r="E78" s="31">
        <v>0</v>
      </c>
    </row>
    <row r="79" spans="1:5">
      <c r="A79" s="34"/>
      <c r="B79" s="30"/>
      <c r="C79" s="30"/>
      <c r="D79" s="30"/>
    </row>
    <row r="80" spans="1:5" ht="16.2" thickBot="1">
      <c r="A80" s="27">
        <v>49</v>
      </c>
      <c r="B80" s="28" t="s">
        <v>58</v>
      </c>
      <c r="C80" s="28"/>
      <c r="D80" s="28"/>
      <c r="E80" s="41">
        <f t="shared" ref="E80" si="12">SUM(E76:E78)</f>
        <v>0</v>
      </c>
    </row>
    <row r="81" spans="1:5" ht="16.2" thickTop="1">
      <c r="A81" s="27">
        <v>50</v>
      </c>
      <c r="B81" s="2" t="s">
        <v>59</v>
      </c>
      <c r="E81" s="42"/>
    </row>
    <row r="82" spans="1:5">
      <c r="A82" s="1">
        <v>51</v>
      </c>
      <c r="B82" s="2" t="s">
        <v>60</v>
      </c>
      <c r="E82" s="43">
        <f t="shared" ref="E82" si="13">E90</f>
        <v>1171.8055643003941</v>
      </c>
    </row>
    <row r="83" spans="1:5">
      <c r="B83" s="44"/>
    </row>
    <row r="85" spans="1:5">
      <c r="E85" s="45">
        <v>7.7600000000000002E-2</v>
      </c>
    </row>
    <row r="86" spans="1:5">
      <c r="E86" s="45"/>
    </row>
    <row r="87" spans="1:5">
      <c r="D87" s="2" t="s">
        <v>61</v>
      </c>
      <c r="E87" s="45">
        <v>0.61941299999999999</v>
      </c>
    </row>
    <row r="89" spans="1:5">
      <c r="D89" s="2" t="s">
        <v>62</v>
      </c>
      <c r="E89" s="46">
        <f>E80*$E$85-E56</f>
        <v>725.83159999999998</v>
      </c>
    </row>
    <row r="90" spans="1:5">
      <c r="C90" s="47"/>
      <c r="D90" s="47" t="s">
        <v>63</v>
      </c>
      <c r="E90" s="48">
        <f>E89/$E$87</f>
        <v>1171.8055643003941</v>
      </c>
    </row>
    <row r="91" spans="1:5">
      <c r="A91" s="49"/>
      <c r="B91" s="50"/>
      <c r="C91" s="50"/>
      <c r="D91" s="50"/>
      <c r="E91" s="51"/>
    </row>
    <row r="92" spans="1:5">
      <c r="A92" s="49"/>
      <c r="B92" s="50"/>
      <c r="C92" s="50"/>
      <c r="D92" s="50"/>
      <c r="E92" s="51"/>
    </row>
    <row r="93" spans="1:5">
      <c r="A93" s="49"/>
      <c r="B93" s="50"/>
      <c r="C93" s="50"/>
      <c r="D93" s="50"/>
      <c r="E93" s="40"/>
    </row>
    <row r="94" spans="1:5">
      <c r="A94" s="52"/>
      <c r="B94" s="53"/>
      <c r="C94" s="53"/>
      <c r="D94" s="53"/>
      <c r="E94" s="40"/>
    </row>
    <row r="95" spans="1:5">
      <c r="A95" s="49"/>
      <c r="B95" s="50"/>
      <c r="C95" s="50"/>
      <c r="D95" s="50"/>
      <c r="E95" s="40"/>
    </row>
    <row r="96" spans="1:5">
      <c r="A96" s="49"/>
      <c r="B96" s="50"/>
      <c r="C96" s="50"/>
      <c r="D96" s="50"/>
      <c r="E96" s="51"/>
    </row>
    <row r="97" spans="1:5">
      <c r="A97" s="49"/>
      <c r="B97" s="50"/>
      <c r="C97" s="50"/>
      <c r="D97" s="50"/>
      <c r="E97" s="51"/>
    </row>
  </sheetData>
  <pageMargins left="0.7" right="0.7" top="0.34" bottom="0.3" header="0.17" footer="0.17"/>
  <pageSetup scale="58" fitToWidth="0" orientation="portrait" r:id="rId1"/>
  <headerFooter>
    <oddHeader>&amp;RExh. AIW-7
Dockets UE-170485 / UG-170486
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1"/>
  <sheetViews>
    <sheetView tabSelected="1" workbookViewId="0"/>
  </sheetViews>
  <sheetFormatPr defaultRowHeight="15.6"/>
  <cols>
    <col min="1" max="1" width="5.09765625" style="55" customWidth="1"/>
    <col min="2" max="3" width="1.5" style="56" customWidth="1"/>
    <col min="4" max="4" width="31" style="56" customWidth="1"/>
    <col min="5" max="5" width="9.796875" style="58" bestFit="1" customWidth="1"/>
  </cols>
  <sheetData>
    <row r="1" spans="1:5">
      <c r="E1" s="4"/>
    </row>
    <row r="2" spans="1:5">
      <c r="A2" s="57" t="str">
        <f>'[1]ROO INPUT'!A3:C3</f>
        <v>AVISTA UTILITIES</v>
      </c>
      <c r="E2" s="56"/>
    </row>
    <row r="3" spans="1:5">
      <c r="A3" s="57" t="s">
        <v>64</v>
      </c>
    </row>
    <row r="4" spans="1:5">
      <c r="A4" s="57" t="str">
        <f>'[1]ROO INPUT'!A5:C5</f>
        <v>TWELVE MONTHS ENDED DECEMBER 31, 2016</v>
      </c>
      <c r="E4" s="59"/>
    </row>
    <row r="5" spans="1:5">
      <c r="A5" s="57" t="str">
        <f>'[1]ROO INPUT'!A6:C6</f>
        <v xml:space="preserve">(000'S OF DOLLARS)   </v>
      </c>
      <c r="B5" s="55"/>
      <c r="C5" s="55"/>
      <c r="D5" s="55"/>
    </row>
    <row r="7" spans="1:5">
      <c r="A7" s="60"/>
      <c r="B7" s="61"/>
      <c r="C7" s="61"/>
      <c r="D7" s="62"/>
      <c r="E7" s="63"/>
    </row>
    <row r="8" spans="1:5">
      <c r="A8" s="64"/>
      <c r="B8" s="65"/>
      <c r="C8" s="66"/>
      <c r="D8" s="67"/>
      <c r="E8" s="68" t="s">
        <v>65</v>
      </c>
    </row>
    <row r="9" spans="1:5">
      <c r="A9" s="69" t="s">
        <v>5</v>
      </c>
      <c r="B9" s="70"/>
      <c r="C9" s="71"/>
      <c r="D9" s="72"/>
      <c r="E9" s="73" t="s">
        <v>6</v>
      </c>
    </row>
    <row r="10" spans="1:5">
      <c r="A10" s="74" t="s">
        <v>7</v>
      </c>
      <c r="B10" s="75"/>
      <c r="C10" s="76"/>
      <c r="D10" s="77" t="s">
        <v>8</v>
      </c>
      <c r="E10" s="78"/>
    </row>
    <row r="11" spans="1:5">
      <c r="A11" s="60"/>
      <c r="B11" s="79" t="s">
        <v>66</v>
      </c>
      <c r="C11" s="61"/>
      <c r="D11" s="61"/>
      <c r="E11" s="80">
        <v>2.0299999999999998</v>
      </c>
    </row>
    <row r="12" spans="1:5">
      <c r="A12" s="60"/>
      <c r="B12" s="79" t="s">
        <v>11</v>
      </c>
      <c r="C12" s="61"/>
      <c r="D12" s="61"/>
      <c r="E12" s="63" t="s">
        <v>67</v>
      </c>
    </row>
    <row r="14" spans="1:5">
      <c r="B14" s="56" t="s">
        <v>68</v>
      </c>
    </row>
    <row r="15" spans="1:5">
      <c r="A15" s="55">
        <v>1</v>
      </c>
      <c r="B15" s="81" t="s">
        <v>69</v>
      </c>
      <c r="C15" s="81"/>
      <c r="D15" s="81"/>
      <c r="E15" s="82">
        <v>0</v>
      </c>
    </row>
    <row r="16" spans="1:5">
      <c r="A16" s="55">
        <v>2</v>
      </c>
      <c r="B16" s="83" t="s">
        <v>70</v>
      </c>
      <c r="D16" s="83"/>
      <c r="E16" s="84">
        <v>0</v>
      </c>
    </row>
    <row r="17" spans="1:5">
      <c r="A17" s="55">
        <v>3</v>
      </c>
      <c r="B17" s="83" t="s">
        <v>71</v>
      </c>
      <c r="D17" s="83"/>
      <c r="E17" s="85">
        <v>0</v>
      </c>
    </row>
    <row r="18" spans="1:5">
      <c r="A18" s="55">
        <v>4</v>
      </c>
      <c r="B18" s="56" t="s">
        <v>72</v>
      </c>
      <c r="C18" s="83"/>
      <c r="D18" s="83"/>
      <c r="E18" s="86">
        <f t="shared" ref="E18" si="0">SUM(E15:E17)</f>
        <v>0</v>
      </c>
    </row>
    <row r="19" spans="1:5">
      <c r="C19" s="83"/>
      <c r="D19" s="83"/>
      <c r="E19" s="84"/>
    </row>
    <row r="20" spans="1:5">
      <c r="B20" s="56" t="s">
        <v>73</v>
      </c>
      <c r="C20" s="83"/>
      <c r="D20" s="83"/>
      <c r="E20" s="84"/>
    </row>
    <row r="21" spans="1:5">
      <c r="B21" s="83" t="s">
        <v>74</v>
      </c>
      <c r="D21" s="83"/>
      <c r="E21" s="84"/>
    </row>
    <row r="22" spans="1:5">
      <c r="A22" s="55">
        <v>5</v>
      </c>
      <c r="C22" s="83" t="s">
        <v>75</v>
      </c>
      <c r="D22" s="83"/>
      <c r="E22" s="84">
        <v>0</v>
      </c>
    </row>
    <row r="23" spans="1:5">
      <c r="A23" s="55">
        <v>6</v>
      </c>
      <c r="C23" s="83" t="s">
        <v>76</v>
      </c>
      <c r="D23" s="83"/>
      <c r="E23" s="84">
        <v>0</v>
      </c>
    </row>
    <row r="24" spans="1:5">
      <c r="A24" s="55">
        <v>7</v>
      </c>
      <c r="C24" s="83" t="s">
        <v>77</v>
      </c>
      <c r="D24" s="83"/>
      <c r="E24" s="85">
        <v>0</v>
      </c>
    </row>
    <row r="25" spans="1:5">
      <c r="A25" s="55">
        <v>8</v>
      </c>
      <c r="B25" s="83" t="s">
        <v>78</v>
      </c>
      <c r="C25" s="83"/>
      <c r="E25" s="87">
        <f t="shared" ref="E25" si="1">SUM(E22:E24)</f>
        <v>0</v>
      </c>
    </row>
    <row r="26" spans="1:5">
      <c r="B26" s="83"/>
      <c r="C26" s="83"/>
      <c r="E26" s="86"/>
    </row>
    <row r="27" spans="1:5">
      <c r="B27" s="83" t="s">
        <v>79</v>
      </c>
      <c r="D27" s="83"/>
      <c r="E27" s="84"/>
    </row>
    <row r="28" spans="1:5">
      <c r="A28" s="55">
        <v>9</v>
      </c>
      <c r="C28" s="83" t="s">
        <v>80</v>
      </c>
      <c r="D28" s="83"/>
      <c r="E28" s="84">
        <v>0</v>
      </c>
    </row>
    <row r="29" spans="1:5">
      <c r="A29" s="55">
        <v>10</v>
      </c>
      <c r="C29" s="83" t="s">
        <v>29</v>
      </c>
      <c r="D29" s="83"/>
      <c r="E29" s="84">
        <v>0</v>
      </c>
    </row>
    <row r="30" spans="1:5">
      <c r="A30" s="55">
        <v>11</v>
      </c>
      <c r="C30" s="83" t="s">
        <v>81</v>
      </c>
      <c r="D30" s="83"/>
      <c r="E30" s="85">
        <v>0</v>
      </c>
    </row>
    <row r="31" spans="1:5">
      <c r="A31" s="55">
        <v>12</v>
      </c>
      <c r="B31" s="83" t="s">
        <v>82</v>
      </c>
      <c r="C31" s="83"/>
      <c r="E31" s="86">
        <f t="shared" ref="E31" si="2">SUM(E28:E30)</f>
        <v>0</v>
      </c>
    </row>
    <row r="32" spans="1:5">
      <c r="B32" s="83"/>
      <c r="C32" s="83"/>
      <c r="E32" s="86"/>
    </row>
    <row r="33" spans="1:6">
      <c r="B33" s="83" t="s">
        <v>83</v>
      </c>
      <c r="D33" s="83"/>
      <c r="E33" s="84"/>
    </row>
    <row r="34" spans="1:6">
      <c r="A34" s="55">
        <v>13</v>
      </c>
      <c r="C34" s="83" t="s">
        <v>80</v>
      </c>
      <c r="D34" s="83"/>
      <c r="E34" s="84">
        <v>0</v>
      </c>
    </row>
    <row r="35" spans="1:6">
      <c r="A35" s="55">
        <v>14</v>
      </c>
      <c r="C35" s="83" t="s">
        <v>29</v>
      </c>
      <c r="D35" s="83"/>
      <c r="E35" s="84">
        <v>0</v>
      </c>
    </row>
    <row r="36" spans="1:6">
      <c r="A36" s="55">
        <v>15</v>
      </c>
      <c r="C36" s="83" t="s">
        <v>81</v>
      </c>
      <c r="D36" s="83"/>
      <c r="E36" s="85">
        <v>0</v>
      </c>
    </row>
    <row r="37" spans="1:6">
      <c r="A37" s="55">
        <v>16</v>
      </c>
      <c r="B37" s="83" t="s">
        <v>84</v>
      </c>
      <c r="C37" s="83"/>
      <c r="E37" s="86">
        <f t="shared" ref="E37" si="3">SUM(E34:E36)</f>
        <v>0</v>
      </c>
    </row>
    <row r="38" spans="1:6">
      <c r="C38" s="83"/>
      <c r="D38" s="83"/>
      <c r="E38" s="86"/>
    </row>
    <row r="39" spans="1:6">
      <c r="A39" s="55">
        <v>17</v>
      </c>
      <c r="B39" s="56" t="s">
        <v>85</v>
      </c>
      <c r="C39" s="83"/>
      <c r="D39" s="83"/>
      <c r="E39" s="88">
        <f>-385715/1000</f>
        <v>-385.71499999999997</v>
      </c>
      <c r="F39" s="88"/>
    </row>
    <row r="40" spans="1:6">
      <c r="A40" s="55">
        <v>18</v>
      </c>
      <c r="B40" s="56" t="s">
        <v>86</v>
      </c>
      <c r="C40" s="83"/>
      <c r="D40" s="83"/>
      <c r="E40" s="84">
        <v>0</v>
      </c>
    </row>
    <row r="41" spans="1:6">
      <c r="A41" s="55">
        <v>19</v>
      </c>
      <c r="B41" s="56" t="s">
        <v>87</v>
      </c>
      <c r="C41" s="83"/>
      <c r="D41" s="83"/>
      <c r="E41" s="84">
        <v>0</v>
      </c>
    </row>
    <row r="42" spans="1:6">
      <c r="C42" s="83"/>
      <c r="D42" s="83"/>
      <c r="E42" s="84"/>
    </row>
    <row r="43" spans="1:6">
      <c r="B43" s="56" t="s">
        <v>88</v>
      </c>
      <c r="C43" s="83"/>
      <c r="D43" s="83"/>
      <c r="E43" s="84"/>
    </row>
    <row r="44" spans="1:6">
      <c r="A44" s="55">
        <v>20</v>
      </c>
      <c r="C44" s="83" t="s">
        <v>80</v>
      </c>
      <c r="D44" s="83"/>
      <c r="E44" s="84">
        <v>0</v>
      </c>
    </row>
    <row r="45" spans="1:6">
      <c r="A45" s="55">
        <v>21</v>
      </c>
      <c r="C45" s="83" t="s">
        <v>29</v>
      </c>
      <c r="D45" s="83"/>
      <c r="E45" s="84">
        <v>0</v>
      </c>
    </row>
    <row r="46" spans="1:6">
      <c r="A46" s="55">
        <v>22</v>
      </c>
      <c r="C46" s="89" t="s">
        <v>89</v>
      </c>
      <c r="D46" s="83"/>
      <c r="E46" s="84"/>
    </row>
    <row r="47" spans="1:6">
      <c r="A47" s="55">
        <v>23</v>
      </c>
      <c r="C47" s="83" t="s">
        <v>81</v>
      </c>
      <c r="D47" s="83"/>
      <c r="E47" s="85">
        <v>0</v>
      </c>
    </row>
    <row r="48" spans="1:6">
      <c r="A48" s="55">
        <v>24</v>
      </c>
      <c r="B48" s="83" t="s">
        <v>90</v>
      </c>
      <c r="C48" s="83"/>
      <c r="E48" s="90">
        <f t="shared" ref="E48" si="4">SUM(E44:E47)</f>
        <v>0</v>
      </c>
    </row>
    <row r="49" spans="1:5">
      <c r="A49" s="55">
        <v>25</v>
      </c>
      <c r="B49" s="56" t="s">
        <v>91</v>
      </c>
      <c r="C49" s="83"/>
      <c r="D49" s="83"/>
      <c r="E49" s="90">
        <f t="shared" ref="E49" si="5">E21+E25+E31+E37+E39+E40+E41+E48</f>
        <v>-385.71499999999997</v>
      </c>
    </row>
    <row r="50" spans="1:5">
      <c r="C50" s="83"/>
      <c r="D50" s="83"/>
      <c r="E50" s="86"/>
    </row>
    <row r="51" spans="1:5">
      <c r="A51" s="55">
        <v>26</v>
      </c>
      <c r="B51" s="56" t="s">
        <v>92</v>
      </c>
      <c r="C51" s="83"/>
      <c r="D51" s="83"/>
      <c r="E51" s="86">
        <f t="shared" ref="E51" si="6">E18-E49</f>
        <v>385.71499999999997</v>
      </c>
    </row>
    <row r="52" spans="1:5">
      <c r="C52" s="83"/>
      <c r="D52" s="83"/>
      <c r="E52" s="86"/>
    </row>
    <row r="53" spans="1:5">
      <c r="B53" s="56" t="s">
        <v>93</v>
      </c>
      <c r="C53" s="83"/>
      <c r="D53" s="83"/>
      <c r="E53" s="84"/>
    </row>
    <row r="54" spans="1:5">
      <c r="A54" s="55">
        <v>27</v>
      </c>
      <c r="B54" s="83" t="s">
        <v>94</v>
      </c>
      <c r="D54" s="83"/>
      <c r="E54" s="84">
        <f t="shared" ref="E54" si="7">E51*0.35</f>
        <v>135.00024999999999</v>
      </c>
    </row>
    <row r="55" spans="1:5">
      <c r="A55" s="55">
        <v>28</v>
      </c>
      <c r="B55" s="83" t="s">
        <v>40</v>
      </c>
      <c r="D55" s="83"/>
      <c r="E55" s="84">
        <v>0</v>
      </c>
    </row>
    <row r="56" spans="1:5">
      <c r="A56" s="55">
        <v>29</v>
      </c>
      <c r="B56" s="83" t="s">
        <v>95</v>
      </c>
      <c r="D56" s="83"/>
      <c r="E56" s="84">
        <v>0</v>
      </c>
    </row>
    <row r="57" spans="1:5">
      <c r="A57" s="55">
        <v>30</v>
      </c>
      <c r="B57" s="83" t="s">
        <v>96</v>
      </c>
      <c r="D57" s="83"/>
      <c r="E57" s="85">
        <v>0</v>
      </c>
    </row>
    <row r="58" spans="1:5">
      <c r="E58" s="86"/>
    </row>
    <row r="59" spans="1:5" ht="16.2" thickBot="1">
      <c r="A59" s="55">
        <v>31</v>
      </c>
      <c r="B59" s="81" t="s">
        <v>97</v>
      </c>
      <c r="C59" s="81"/>
      <c r="D59" s="81"/>
      <c r="E59" s="91">
        <f t="shared" ref="E59" si="8">E51-SUM(E54:E57)</f>
        <v>250.71474999999998</v>
      </c>
    </row>
    <row r="60" spans="1:5" ht="16.2" thickTop="1">
      <c r="E60" s="86"/>
    </row>
    <row r="61" spans="1:5">
      <c r="B61" s="56" t="s">
        <v>98</v>
      </c>
      <c r="E61" s="86"/>
    </row>
    <row r="62" spans="1:5">
      <c r="B62" s="56" t="s">
        <v>99</v>
      </c>
      <c r="E62" s="84"/>
    </row>
    <row r="63" spans="1:5">
      <c r="A63" s="55">
        <v>32</v>
      </c>
      <c r="B63" s="83"/>
      <c r="C63" s="83" t="s">
        <v>79</v>
      </c>
      <c r="D63" s="83"/>
      <c r="E63" s="82">
        <v>0</v>
      </c>
    </row>
    <row r="64" spans="1:5">
      <c r="A64" s="55">
        <v>33</v>
      </c>
      <c r="B64" s="83"/>
      <c r="C64" s="83" t="s">
        <v>100</v>
      </c>
      <c r="D64" s="83"/>
      <c r="E64" s="84">
        <v>0</v>
      </c>
    </row>
    <row r="65" spans="1:5">
      <c r="A65" s="55">
        <v>34</v>
      </c>
      <c r="B65" s="83"/>
      <c r="C65" s="83" t="s">
        <v>101</v>
      </c>
      <c r="D65" s="83"/>
      <c r="E65" s="85">
        <v>0</v>
      </c>
    </row>
    <row r="66" spans="1:5">
      <c r="A66" s="55">
        <v>35</v>
      </c>
      <c r="B66" s="83" t="s">
        <v>102</v>
      </c>
      <c r="C66" s="83"/>
      <c r="E66" s="86">
        <f t="shared" ref="E66" si="9">SUM(E63:E65)</f>
        <v>0</v>
      </c>
    </row>
    <row r="67" spans="1:5">
      <c r="B67" s="83"/>
      <c r="C67" s="83"/>
      <c r="E67" s="86"/>
    </row>
    <row r="68" spans="1:5">
      <c r="B68" s="83" t="s">
        <v>51</v>
      </c>
      <c r="C68" s="83"/>
      <c r="D68" s="83"/>
      <c r="E68" s="84"/>
    </row>
    <row r="69" spans="1:5">
      <c r="A69" s="55">
        <v>36</v>
      </c>
      <c r="B69" s="83"/>
      <c r="C69" s="83" t="s">
        <v>79</v>
      </c>
      <c r="D69" s="83"/>
      <c r="E69" s="84">
        <v>0</v>
      </c>
    </row>
    <row r="70" spans="1:5">
      <c r="A70" s="55">
        <v>37</v>
      </c>
      <c r="B70" s="83"/>
      <c r="C70" s="83" t="s">
        <v>100</v>
      </c>
      <c r="D70" s="83"/>
      <c r="E70" s="84">
        <v>0</v>
      </c>
    </row>
    <row r="71" spans="1:5">
      <c r="A71" s="55">
        <v>38</v>
      </c>
      <c r="B71" s="83"/>
      <c r="C71" s="83" t="s">
        <v>101</v>
      </c>
      <c r="D71" s="83"/>
      <c r="E71" s="84">
        <v>0</v>
      </c>
    </row>
    <row r="72" spans="1:5">
      <c r="A72" s="55">
        <v>39</v>
      </c>
      <c r="B72" s="83" t="s">
        <v>103</v>
      </c>
      <c r="C72" s="83"/>
      <c r="E72" s="92">
        <f t="shared" ref="E72" si="10">SUM(E69:E71)</f>
        <v>0</v>
      </c>
    </row>
    <row r="73" spans="1:5">
      <c r="A73" s="55">
        <v>40</v>
      </c>
      <c r="B73" s="83" t="s">
        <v>104</v>
      </c>
      <c r="C73" s="83"/>
      <c r="D73" s="83"/>
      <c r="E73" s="93">
        <f t="shared" ref="E73" si="11">E66+E72</f>
        <v>0</v>
      </c>
    </row>
    <row r="74" spans="1:5">
      <c r="A74" s="94">
        <v>41</v>
      </c>
      <c r="B74" s="95" t="s">
        <v>105</v>
      </c>
      <c r="C74" s="95"/>
      <c r="D74" s="95"/>
      <c r="E74" s="85">
        <v>0</v>
      </c>
    </row>
    <row r="75" spans="1:5">
      <c r="A75" s="94">
        <v>42</v>
      </c>
      <c r="B75" s="95" t="s">
        <v>55</v>
      </c>
      <c r="C75" s="95"/>
      <c r="D75" s="95"/>
      <c r="E75" s="93">
        <f t="shared" ref="E75" si="12">E73+E74</f>
        <v>0</v>
      </c>
    </row>
    <row r="76" spans="1:5">
      <c r="A76" s="55">
        <v>43</v>
      </c>
      <c r="B76" s="83" t="s">
        <v>106</v>
      </c>
      <c r="C76" s="83"/>
      <c r="D76" s="83"/>
      <c r="E76" s="84">
        <v>0</v>
      </c>
    </row>
    <row r="77" spans="1:5">
      <c r="A77" s="94">
        <v>44</v>
      </c>
      <c r="B77" s="95" t="s">
        <v>107</v>
      </c>
      <c r="C77" s="95"/>
      <c r="D77" s="95"/>
      <c r="E77" s="88">
        <v>0</v>
      </c>
    </row>
    <row r="78" spans="1:5">
      <c r="A78" s="94">
        <v>45</v>
      </c>
      <c r="B78" s="95" t="s">
        <v>108</v>
      </c>
      <c r="C78" s="95"/>
      <c r="D78" s="95"/>
      <c r="E78" s="88"/>
    </row>
    <row r="79" spans="1:5">
      <c r="A79" s="55">
        <v>46</v>
      </c>
      <c r="B79" s="83" t="s">
        <v>57</v>
      </c>
      <c r="C79" s="83"/>
      <c r="D79" s="83"/>
      <c r="E79" s="85">
        <v>0</v>
      </c>
    </row>
    <row r="81" spans="1:5">
      <c r="E81" s="86"/>
    </row>
    <row r="82" spans="1:5" ht="16.2" thickBot="1">
      <c r="A82" s="60">
        <v>47</v>
      </c>
      <c r="B82" s="96" t="s">
        <v>109</v>
      </c>
      <c r="C82" s="96"/>
      <c r="D82" s="96"/>
      <c r="E82" s="97">
        <f t="shared" ref="E82" si="13">E75+E76+E77+E79+E78</f>
        <v>0</v>
      </c>
    </row>
    <row r="83" spans="1:5" ht="16.2" thickTop="1">
      <c r="A83" s="55">
        <v>48</v>
      </c>
      <c r="B83" s="56" t="s">
        <v>110</v>
      </c>
      <c r="E83" s="86"/>
    </row>
    <row r="84" spans="1:5">
      <c r="A84" s="55">
        <v>50</v>
      </c>
      <c r="B84" s="56" t="s">
        <v>111</v>
      </c>
      <c r="E84" s="4">
        <f t="shared" ref="E84" si="14">E90</f>
        <v>-403.95838200581647</v>
      </c>
    </row>
    <row r="85" spans="1:5">
      <c r="E85" s="86"/>
    </row>
    <row r="86" spans="1:5">
      <c r="A86" s="98"/>
      <c r="B86" s="99"/>
      <c r="C86" s="99"/>
      <c r="D86" s="47" t="s">
        <v>112</v>
      </c>
      <c r="E86" s="100">
        <v>7.6899999999999996E-2</v>
      </c>
    </row>
    <row r="87" spans="1:5">
      <c r="A87" s="101"/>
      <c r="B87" s="99"/>
      <c r="C87" s="99"/>
      <c r="D87" s="47" t="s">
        <v>61</v>
      </c>
      <c r="E87" s="100">
        <v>0.620645</v>
      </c>
    </row>
    <row r="88" spans="1:5">
      <c r="A88" s="101"/>
      <c r="B88" s="99"/>
      <c r="C88" s="99"/>
      <c r="D88" s="47"/>
      <c r="E88" s="87"/>
    </row>
    <row r="89" spans="1:5">
      <c r="A89" s="101"/>
      <c r="B89" s="99"/>
      <c r="C89" s="99"/>
      <c r="D89" s="47" t="s">
        <v>62</v>
      </c>
      <c r="E89" s="4">
        <f>E82*$E$86-E59</f>
        <v>-250.71474999999998</v>
      </c>
    </row>
    <row r="90" spans="1:5">
      <c r="A90" s="101"/>
      <c r="B90" s="99"/>
      <c r="C90" s="99"/>
      <c r="D90" s="47" t="s">
        <v>63</v>
      </c>
      <c r="E90" s="4">
        <f>E89/$E$87</f>
        <v>-403.95838200581647</v>
      </c>
    </row>
    <row r="91" spans="1:5">
      <c r="A91" s="101"/>
      <c r="B91" s="99"/>
      <c r="C91" s="99"/>
      <c r="D91" s="47"/>
      <c r="E91" s="102"/>
    </row>
    <row r="92" spans="1:5">
      <c r="A92" s="98"/>
      <c r="B92" s="99"/>
      <c r="C92" s="99"/>
      <c r="D92" s="47"/>
      <c r="E92" s="102"/>
    </row>
    <row r="93" spans="1:5">
      <c r="A93" s="101"/>
      <c r="B93" s="99"/>
      <c r="C93" s="99"/>
      <c r="D93" s="99"/>
      <c r="E93" s="102"/>
    </row>
    <row r="94" spans="1:5">
      <c r="A94" s="101"/>
      <c r="B94" s="99"/>
      <c r="C94" s="99"/>
      <c r="D94" s="47"/>
      <c r="E94" s="102"/>
    </row>
    <row r="95" spans="1:5">
      <c r="A95" s="103"/>
      <c r="B95" s="104"/>
      <c r="C95" s="104"/>
      <c r="D95" s="53"/>
      <c r="E95" s="105"/>
    </row>
    <row r="96" spans="1:5">
      <c r="A96" s="103"/>
      <c r="B96" s="104"/>
      <c r="C96" s="104"/>
      <c r="D96" s="106"/>
      <c r="E96" s="105"/>
    </row>
    <row r="97" spans="1:5">
      <c r="A97" s="103"/>
      <c r="B97" s="104"/>
      <c r="C97" s="104"/>
      <c r="D97" s="104"/>
      <c r="E97" s="107"/>
    </row>
    <row r="98" spans="1:5">
      <c r="A98" s="103"/>
      <c r="B98" s="104"/>
      <c r="C98" s="104"/>
      <c r="D98" s="104"/>
      <c r="E98" s="107"/>
    </row>
    <row r="99" spans="1:5">
      <c r="A99" s="94"/>
      <c r="B99" s="108"/>
      <c r="C99" s="108"/>
      <c r="D99" s="108"/>
      <c r="E99" s="109"/>
    </row>
    <row r="100" spans="1:5">
      <c r="A100" s="94"/>
      <c r="B100" s="108"/>
      <c r="C100" s="108"/>
      <c r="D100" s="108"/>
      <c r="E100" s="109"/>
    </row>
    <row r="101" spans="1:5">
      <c r="A101" s="94"/>
      <c r="B101" s="108"/>
      <c r="C101" s="108"/>
      <c r="D101" s="108"/>
      <c r="E101" s="109"/>
    </row>
  </sheetData>
  <pageMargins left="0.7" right="0.7" top="0.36" bottom="0.28000000000000003" header="0.17" footer="0.17"/>
  <pageSetup scale="56" fitToWidth="0" orientation="portrait" r:id="rId1"/>
  <headerFooter>
    <oddHeader>&amp;RExh. AIW-7
Dockets UE-170485 / UG-170486
Page &amp;P of &amp;N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2017-05-26T07:00:00+00:00</OpenedDate>
    <Date1 xmlns="dc463f71-b30c-4ab2-9473-d307f9d35888">2017-10-27T07:00:00+00:00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170485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293D7BF2DB2434CBA4573E3DBB11230" ma:contentTypeVersion="92" ma:contentTypeDescription="" ma:contentTypeScope="" ma:versionID="60b0b77e4944c850bac245fb75c837f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26c2ae407b9b0feeaee7be0625273c8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08127D3-4EA1-4202-AE9F-F34EE1159F9F}">
  <ds:schemaRefs>
    <ds:schemaRef ds:uri="http://purl.org/dc/elements/1.1/"/>
    <ds:schemaRef ds:uri="http://schemas.microsoft.com/office/2006/metadata/properties"/>
    <ds:schemaRef ds:uri="http://purl.org/dc/terms/"/>
    <ds:schemaRef ds:uri="24f70c62-691b-492e-ba59-9d389529a9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sharepoint/v3/field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C8FE1C4-EA28-473B-8AC6-87E7B6DEC6D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4913F4-115D-4CA9-B3FA-1420A164B6D0}"/>
</file>

<file path=customXml/itemProps4.xml><?xml version="1.0" encoding="utf-8"?>
<ds:datastoreItem xmlns:ds="http://schemas.openxmlformats.org/officeDocument/2006/customXml" ds:itemID="{C26B500D-DFFC-4122-B76F-BB4278EC0B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Lead Sheet-2.03 Electric</vt:lpstr>
      <vt:lpstr>Lead Sheet-2.03 Gas</vt:lpstr>
      <vt:lpstr>'Lead Sheet-2.03 Electric'!Print_Area</vt:lpstr>
      <vt:lpstr>'Lead Sheet-2.03 Gas'!Print_Area</vt:lpstr>
    </vt:vector>
  </TitlesOfParts>
  <Company>Washington Utilities and Transportation Commission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AIW-7 2.03 Uncollectible Expense Lead Sheets</dc:title>
  <dc:creator>White, Amy (UTC)</dc:creator>
  <dc:description/>
  <cp:lastModifiedBy>White, Amy (UTC)</cp:lastModifiedBy>
  <cp:lastPrinted>2017-10-26T16:29:51Z</cp:lastPrinted>
  <dcterms:created xsi:type="dcterms:W3CDTF">2017-10-20T21:06:04Z</dcterms:created>
  <dcterms:modified xsi:type="dcterms:W3CDTF">2017-10-26T16:29:53Z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0x0101006E56B4D1795A2E4DB2F0B01679ED314A004293D7BF2DB2434CBA4573E3DBB11230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