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/>
  </bookViews>
  <sheets>
    <sheet name="COVER SUMMARY" sheetId="1" r:id="rId1"/>
    <sheet name="APP 2885" sheetId="2" r:id="rId2"/>
  </sheets>
  <externalReferences>
    <externalReference r:id="rId3"/>
    <externalReference r:id="rId4"/>
  </externalReferences>
  <definedNames>
    <definedName name="AC">'APP 2885'!$B$10:$G$54</definedName>
    <definedName name="NEPercentage">'[1]Rates&amp;NEB'!$B$11</definedName>
    <definedName name="SSMeasures">[2]Sheet4!$A$5:$G$115</definedName>
  </definedNames>
  <calcPr calcId="145621"/>
</workbook>
</file>

<file path=xl/calcChain.xml><?xml version="1.0" encoding="utf-8"?>
<calcChain xmlns="http://schemas.openxmlformats.org/spreadsheetml/2006/main">
  <c r="J17" i="1" l="1"/>
  <c r="J11" i="1"/>
  <c r="P17" i="1" l="1"/>
  <c r="O17" i="1"/>
  <c r="N17" i="1"/>
  <c r="L17" i="1"/>
  <c r="K17" i="1"/>
  <c r="I11" i="1"/>
  <c r="K11" i="1" s="1"/>
  <c r="H11" i="1"/>
  <c r="G11" i="1"/>
  <c r="F11" i="1"/>
  <c r="E11" i="1"/>
  <c r="O11" i="1" s="1"/>
  <c r="D11" i="1"/>
  <c r="C11" i="1"/>
  <c r="B11" i="1"/>
  <c r="P10" i="1"/>
  <c r="O10" i="1"/>
  <c r="N10" i="1"/>
  <c r="L10" i="1"/>
  <c r="K10" i="1"/>
  <c r="J10" i="1"/>
  <c r="P9" i="1"/>
  <c r="O9" i="1"/>
  <c r="N9" i="1"/>
  <c r="L9" i="1"/>
  <c r="K9" i="1"/>
  <c r="J9" i="1"/>
  <c r="L11" i="1" l="1"/>
  <c r="N11" i="1"/>
  <c r="P11" i="1"/>
</calcChain>
</file>

<file path=xl/comments1.xml><?xml version="1.0" encoding="utf-8"?>
<comments xmlns="http://schemas.openxmlformats.org/spreadsheetml/2006/main">
  <authors>
    <author>Amanda.Sargent</author>
  </authors>
  <commentList>
    <comment ref="E58" authorId="0">
      <text>
        <r>
          <rPr>
            <b/>
            <sz val="9"/>
            <color indexed="81"/>
            <rFont val="Tahoma"/>
            <family val="2"/>
          </rPr>
          <t>Amanda.Sargent:</t>
        </r>
        <r>
          <rPr>
            <sz val="9"/>
            <color indexed="81"/>
            <rFont val="Tahoma"/>
            <family val="2"/>
          </rPr>
          <t xml:space="preserve">
We don't really need to revised one anymore because we aren't between IRPs.</t>
        </r>
      </text>
    </comment>
  </commentList>
</comments>
</file>

<file path=xl/sharedStrings.xml><?xml version="1.0" encoding="utf-8"?>
<sst xmlns="http://schemas.openxmlformats.org/spreadsheetml/2006/main" count="166" uniqueCount="63">
  <si>
    <t>CASCADE NATURAL GAS CORPORATION</t>
  </si>
  <si>
    <t>TOTAL</t>
  </si>
  <si>
    <t>NON-ENERGY</t>
  </si>
  <si>
    <t>WEIGHTED</t>
  </si>
  <si>
    <t>DISCOUNTED</t>
  </si>
  <si>
    <t>PROGRAM</t>
  </si>
  <si>
    <t>UC</t>
  </si>
  <si>
    <t>BENEFIT</t>
  </si>
  <si>
    <t>TRC</t>
  </si>
  <si>
    <t>UNITS</t>
  </si>
  <si>
    <t>ANNUAL THERM</t>
  </si>
  <si>
    <t>INCREMENTAL</t>
  </si>
  <si>
    <t>BENEFITS</t>
  </si>
  <si>
    <t>MEASURE</t>
  </si>
  <si>
    <t>THERM</t>
  </si>
  <si>
    <t>DELIVERY</t>
  </si>
  <si>
    <t>UTILITY</t>
  </si>
  <si>
    <t>W/DELIVERY</t>
  </si>
  <si>
    <t>COST</t>
  </si>
  <si>
    <t>TOTAL RESOURCE</t>
  </si>
  <si>
    <t>SAVINGS</t>
  </si>
  <si>
    <t>COSTS</t>
  </si>
  <si>
    <t>LIFE</t>
  </si>
  <si>
    <t>&amp; ADMIN</t>
  </si>
  <si>
    <t>REBATE</t>
  </si>
  <si>
    <t>RATIO</t>
  </si>
  <si>
    <t>RESIDENTIAL (includes units of insulation)</t>
  </si>
  <si>
    <t>COMMERCIAL</t>
  </si>
  <si>
    <t>MEASURES</t>
  </si>
  <si>
    <t>LOW INCOME</t>
  </si>
  <si>
    <t>Nominal interest rate (post tax cost of cap.)</t>
  </si>
  <si>
    <t>Inflation rate</t>
  </si>
  <si>
    <t>Long term real discount rate</t>
  </si>
  <si>
    <t>EM&amp;V/Nexant Potential Assessment Study</t>
  </si>
  <si>
    <t xml:space="preserve">As noted in our CY13 report, the Company has devised a more intuitive and focused approach for measuring non-energy benefits, as opposed to past methods where they were calculated as a blanket 10% for yearly achievements. This approach has been applied to CY14 for the residential and commercial/industrial programs. The ten percent Non-Energy Benefit calculation is still in use for the Company's Low Income CIP. </t>
  </si>
  <si>
    <t>INTEGRATED RESOURCE PLAN</t>
  </si>
  <si>
    <t>BASECASE - MEDIUM FORECAST - AVERAGE WEATHER</t>
  </si>
  <si>
    <t>45 YEAR RESOURCE SUMMARY COSTS - MELDED COST PER THERM</t>
  </si>
  <si>
    <t>IRP ANNUAL</t>
  </si>
  <si>
    <t xml:space="preserve">PV OF </t>
  </si>
  <si>
    <t xml:space="preserve">NON </t>
  </si>
  <si>
    <t>PORTFOLIO COSTS</t>
  </si>
  <si>
    <t>PORTFOLIO</t>
  </si>
  <si>
    <t>NOMINAL</t>
  </si>
  <si>
    <t>RESOURCE</t>
  </si>
  <si>
    <t xml:space="preserve">ENERGY </t>
  </si>
  <si>
    <t>WITH</t>
  </si>
  <si>
    <t>COST-</t>
  </si>
  <si>
    <t>COST PER</t>
  </si>
  <si>
    <t>CONSERVATION</t>
  </si>
  <si>
    <t>EFFECTIVENESS</t>
  </si>
  <si>
    <t>YEAR</t>
  </si>
  <si>
    <t>THERM (PV)*</t>
  </si>
  <si>
    <t>COST/THERM</t>
  </si>
  <si>
    <t>CREDIT</t>
  </si>
  <si>
    <t>LIMIT</t>
  </si>
  <si>
    <t>Cascade's Long Term Real Discount Rate:</t>
  </si>
  <si>
    <t>IRP Discount Rate =</t>
  </si>
  <si>
    <t>Revised Discount Rate=</t>
  </si>
  <si>
    <t>Years 21-45 Escalation =</t>
  </si>
  <si>
    <t>(EIA Inflation Rate)</t>
  </si>
  <si>
    <r>
      <t xml:space="preserve">2014 Program Participant Cost Effectiveness Estimate Summary </t>
    </r>
    <r>
      <rPr>
        <b/>
        <sz val="14"/>
        <color rgb="FFFF0000"/>
        <rFont val="Times New Roman"/>
        <family val="1"/>
      </rPr>
      <t>excluding</t>
    </r>
    <r>
      <rPr>
        <b/>
        <sz val="14"/>
        <rFont val="Times New Roman"/>
        <family val="1"/>
      </rPr>
      <t xml:space="preserve"> Nexant Study Expenses</t>
    </r>
  </si>
  <si>
    <r>
      <t xml:space="preserve">2014 Program Participant Cost Effectiveness Estimate Summary </t>
    </r>
    <r>
      <rPr>
        <b/>
        <sz val="12"/>
        <color rgb="FFFF0000"/>
        <rFont val="Times New Roman"/>
        <family val="1"/>
      </rPr>
      <t>including</t>
    </r>
    <r>
      <rPr>
        <b/>
        <sz val="12"/>
        <rFont val="Times New Roman"/>
        <family val="1"/>
      </rPr>
      <t xml:space="preserve"> Nexant Study Expenses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</si>
</sst>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0.000"/>
    <numFmt numFmtId="166" formatCode="_(&quot;$&quot;* #,##0.000_);_(&quot;$&quot;* \(#,##0.000\);_(&quot;$&quot;* &quot;-&quot;???_);_(@_)"/>
    <numFmt numFmtId="167" formatCode="_(&quot;$&quot;* #,##0.000_);_(&quot;$&quot;* \(#,##0.000\);_(&quot;$&quot;* &quot;-&quot;????_);_(@_)"/>
    <numFmt numFmtId="168" formatCode="&quot;$&quot;#,##0.0000_);[Red]\(&quot;$&quot;#,##0.0000\)"/>
    <numFmt numFmtId="169" formatCode="0.0%"/>
    <numFmt numFmtId="170" formatCode="0.000%"/>
  </numFmts>
  <fonts count="3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64"/>
      <name val="Arial"/>
      <family val="2"/>
    </font>
    <font>
      <sz val="10"/>
      <color rgb="FF000000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sz val="14"/>
      <name val="Arial"/>
      <family val="2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46">
    <xf numFmtId="0" fontId="0" fillId="0" borderId="0"/>
    <xf numFmtId="0" fontId="2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8" fillId="2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2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8" fillId="2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8" fillId="2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8" fillId="2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8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8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" fillId="31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8" borderId="0" applyNumberFormat="0" applyBorder="0" applyAlignment="0" applyProtection="0"/>
    <xf numFmtId="0" fontId="10" fillId="22" borderId="0" applyNumberFormat="0" applyBorder="0" applyAlignment="0" applyProtection="0"/>
    <xf numFmtId="0" fontId="11" fillId="39" borderId="21" applyNumberFormat="0" applyAlignment="0" applyProtection="0"/>
    <xf numFmtId="0" fontId="12" fillId="40" borderId="22" applyNumberFormat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7" fillId="0" borderId="23" applyNumberFormat="0" applyFill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19" fillId="0" borderId="0" applyNumberFormat="0" applyFill="0" applyBorder="0" applyAlignment="0" applyProtection="0"/>
    <xf numFmtId="0" fontId="20" fillId="26" borderId="21" applyNumberFormat="0" applyAlignment="0" applyProtection="0"/>
    <xf numFmtId="0" fontId="21" fillId="0" borderId="26" applyNumberFormat="0" applyFill="0" applyAlignment="0" applyProtection="0"/>
    <xf numFmtId="0" fontId="22" fillId="4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3" fillId="0" borderId="0"/>
    <xf numFmtId="0" fontId="23" fillId="0" borderId="0"/>
    <xf numFmtId="0" fontId="23" fillId="0" borderId="0"/>
    <xf numFmtId="0" fontId="23" fillId="0" borderId="0"/>
    <xf numFmtId="0" fontId="1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42" borderId="27" applyNumberFormat="0" applyFont="0" applyAlignment="0" applyProtection="0"/>
    <xf numFmtId="0" fontId="8" fillId="4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4" fillId="39" borderId="28" applyNumberFormat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9" applyNumberFormat="0" applyFill="0" applyAlignment="0" applyProtection="0"/>
    <xf numFmtId="0" fontId="27" fillId="0" borderId="0" applyNumberFormat="0" applyFill="0" applyBorder="0" applyAlignment="0" applyProtection="0"/>
  </cellStyleXfs>
  <cellXfs count="153">
    <xf numFmtId="0" fontId="0" fillId="0" borderId="0" xfId="0"/>
    <xf numFmtId="0" fontId="0" fillId="0" borderId="0" xfId="0" applyAlignment="1"/>
    <xf numFmtId="0" fontId="0" fillId="0" borderId="0" xfId="0" applyFill="1" applyBorder="1"/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164" fontId="3" fillId="15" borderId="4" xfId="0" applyNumberFormat="1" applyFont="1" applyFill="1" applyBorder="1" applyAlignment="1">
      <alignment horizontal="center"/>
    </xf>
    <xf numFmtId="0" fontId="3" fillId="15" borderId="4" xfId="0" applyFont="1" applyFill="1" applyBorder="1" applyAlignment="1">
      <alignment horizontal="center"/>
    </xf>
    <xf numFmtId="0" fontId="3" fillId="16" borderId="5" xfId="0" applyFont="1" applyFill="1" applyBorder="1"/>
    <xf numFmtId="0" fontId="3" fillId="17" borderId="2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164" fontId="3" fillId="0" borderId="8" xfId="0" applyNumberFormat="1" applyFont="1" applyFill="1" applyBorder="1" applyAlignment="1">
      <alignment horizontal="center"/>
    </xf>
    <xf numFmtId="164" fontId="3" fillId="15" borderId="8" xfId="0" applyNumberFormat="1" applyFont="1" applyFill="1" applyBorder="1" applyAlignment="1">
      <alignment horizontal="center"/>
    </xf>
    <xf numFmtId="0" fontId="3" fillId="15" borderId="8" xfId="0" applyFont="1" applyFill="1" applyBorder="1" applyAlignment="1">
      <alignment horizontal="center"/>
    </xf>
    <xf numFmtId="0" fontId="3" fillId="16" borderId="9" xfId="0" applyFont="1" applyFill="1" applyBorder="1"/>
    <xf numFmtId="0" fontId="3" fillId="17" borderId="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4" fontId="3" fillId="15" borderId="12" xfId="0" applyNumberFormat="1" applyFont="1" applyFill="1" applyBorder="1" applyAlignment="1">
      <alignment horizontal="center"/>
    </xf>
    <xf numFmtId="0" fontId="3" fillId="15" borderId="12" xfId="0" applyFont="1" applyFill="1" applyBorder="1" applyAlignment="1">
      <alignment horizontal="center"/>
    </xf>
    <xf numFmtId="0" fontId="3" fillId="16" borderId="13" xfId="0" applyFont="1" applyFill="1" applyBorder="1"/>
    <xf numFmtId="0" fontId="3" fillId="17" borderId="10" xfId="0" applyFont="1" applyFill="1" applyBorder="1" applyAlignment="1">
      <alignment horizontal="center"/>
    </xf>
    <xf numFmtId="165" fontId="3" fillId="0" borderId="8" xfId="0" applyNumberFormat="1" applyFont="1" applyFill="1" applyBorder="1" applyAlignment="1">
      <alignment horizontal="center"/>
    </xf>
    <xf numFmtId="166" fontId="3" fillId="15" borderId="8" xfId="0" applyNumberFormat="1" applyFont="1" applyFill="1" applyBorder="1" applyAlignment="1">
      <alignment horizontal="center"/>
    </xf>
    <xf numFmtId="165" fontId="3" fillId="15" borderId="8" xfId="0" applyNumberFormat="1" applyFont="1" applyFill="1" applyBorder="1" applyAlignment="1">
      <alignment horizontal="center"/>
    </xf>
    <xf numFmtId="165" fontId="3" fillId="16" borderId="9" xfId="0" applyNumberFormat="1" applyFont="1" applyFill="1" applyBorder="1" applyAlignment="1">
      <alignment horizontal="center"/>
    </xf>
    <xf numFmtId="165" fontId="3" fillId="0" borderId="6" xfId="0" applyNumberFormat="1" applyFont="1" applyFill="1" applyBorder="1" applyAlignment="1">
      <alignment horizontal="center"/>
    </xf>
    <xf numFmtId="166" fontId="3" fillId="17" borderId="6" xfId="0" applyNumberFormat="1" applyFont="1" applyFill="1" applyBorder="1" applyAlignment="1">
      <alignment horizontal="center"/>
    </xf>
    <xf numFmtId="165" fontId="3" fillId="17" borderId="6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left"/>
    </xf>
    <xf numFmtId="3" fontId="4" fillId="0" borderId="6" xfId="0" applyNumberFormat="1" applyFont="1" applyFill="1" applyBorder="1" applyAlignment="1">
      <alignment horizontal="center"/>
    </xf>
    <xf numFmtId="44" fontId="4" fillId="0" borderId="6" xfId="0" applyNumberFormat="1" applyFont="1" applyFill="1" applyBorder="1" applyAlignment="1">
      <alignment horizontal="center"/>
    </xf>
    <xf numFmtId="39" fontId="4" fillId="0" borderId="6" xfId="0" applyNumberFormat="1" applyFont="1" applyFill="1" applyBorder="1" applyAlignment="1">
      <alignment horizontal="center"/>
    </xf>
    <xf numFmtId="44" fontId="4" fillId="0" borderId="7" xfId="0" applyNumberFormat="1" applyFont="1" applyFill="1" applyBorder="1" applyAlignment="1">
      <alignment horizontal="center"/>
    </xf>
    <xf numFmtId="166" fontId="4" fillId="15" borderId="8" xfId="0" applyNumberFormat="1" applyFont="1" applyFill="1" applyBorder="1" applyAlignment="1">
      <alignment horizontal="center"/>
    </xf>
    <xf numFmtId="165" fontId="4" fillId="15" borderId="8" xfId="0" applyNumberFormat="1" applyFont="1" applyFill="1" applyBorder="1" applyAlignment="1">
      <alignment horizontal="center"/>
    </xf>
    <xf numFmtId="167" fontId="4" fillId="0" borderId="6" xfId="0" applyNumberFormat="1" applyFont="1" applyFill="1" applyBorder="1" applyAlignment="1">
      <alignment horizontal="center"/>
    </xf>
    <xf numFmtId="167" fontId="4" fillId="17" borderId="6" xfId="0" applyNumberFormat="1" applyFont="1" applyFill="1" applyBorder="1" applyAlignment="1">
      <alignment horizontal="center"/>
    </xf>
    <xf numFmtId="165" fontId="4" fillId="17" borderId="6" xfId="0" applyNumberFormat="1" applyFont="1" applyFill="1" applyBorder="1" applyAlignment="1">
      <alignment horizontal="center"/>
    </xf>
    <xf numFmtId="166" fontId="4" fillId="18" borderId="6" xfId="0" applyNumberFormat="1" applyFont="1" applyFill="1" applyBorder="1" applyAlignment="1">
      <alignment horizontal="center"/>
    </xf>
    <xf numFmtId="166" fontId="4" fillId="17" borderId="6" xfId="0" applyNumberFormat="1" applyFont="1" applyFill="1" applyBorder="1" applyAlignment="1">
      <alignment horizontal="center"/>
    </xf>
    <xf numFmtId="166" fontId="3" fillId="20" borderId="19" xfId="0" applyNumberFormat="1" applyFont="1" applyFill="1" applyBorder="1" applyAlignment="1">
      <alignment horizontal="center"/>
    </xf>
    <xf numFmtId="165" fontId="3" fillId="20" borderId="19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2" xfId="0" applyFont="1" applyFill="1" applyBorder="1"/>
    <xf numFmtId="0" fontId="3" fillId="0" borderId="10" xfId="0" applyFont="1" applyFill="1" applyBorder="1" applyAlignment="1">
      <alignment horizontal="left"/>
    </xf>
    <xf numFmtId="0" fontId="3" fillId="20" borderId="19" xfId="0" applyFont="1" applyFill="1" applyBorder="1" applyAlignment="1">
      <alignment horizontal="left"/>
    </xf>
    <xf numFmtId="3" fontId="3" fillId="20" borderId="19" xfId="0" applyNumberFormat="1" applyFont="1" applyFill="1" applyBorder="1" applyAlignment="1">
      <alignment horizontal="center"/>
    </xf>
    <xf numFmtId="44" fontId="3" fillId="20" borderId="19" xfId="0" applyNumberFormat="1" applyFont="1" applyFill="1" applyBorder="1" applyAlignment="1">
      <alignment horizontal="center"/>
    </xf>
    <xf numFmtId="39" fontId="3" fillId="20" borderId="19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10" fontId="4" fillId="0" borderId="0" xfId="0" applyNumberFormat="1" applyFont="1" applyFill="1" applyAlignment="1" applyProtection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10" fontId="0" fillId="0" borderId="0" xfId="0" applyNumberFormat="1" applyFill="1" applyAlignment="1">
      <alignment horizontal="center"/>
    </xf>
    <xf numFmtId="44" fontId="0" fillId="0" borderId="0" xfId="0" applyNumberFormat="1" applyFill="1" applyAlignment="1">
      <alignment horizontal="center"/>
    </xf>
    <xf numFmtId="8" fontId="4" fillId="0" borderId="0" xfId="0" applyNumberFormat="1" applyFont="1" applyFill="1" applyAlignment="1" applyProtection="1">
      <alignment horizont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1" applyFont="1" applyAlignment="1">
      <alignment horizontal="center"/>
    </xf>
    <xf numFmtId="0" fontId="2" fillId="0" borderId="0" xfId="1" applyAlignment="1">
      <alignment horizontal="center"/>
    </xf>
    <xf numFmtId="0" fontId="2" fillId="0" borderId="20" xfId="1" applyBorder="1" applyAlignment="1">
      <alignment horizontal="center"/>
    </xf>
    <xf numFmtId="0" fontId="2" fillId="0" borderId="0" xfId="1" applyFont="1" applyFill="1"/>
    <xf numFmtId="8" fontId="2" fillId="0" borderId="0" xfId="2" applyNumberFormat="1" applyFont="1" applyAlignment="1">
      <alignment horizontal="center"/>
    </xf>
    <xf numFmtId="8" fontId="2" fillId="0" borderId="0" xfId="1" applyNumberFormat="1" applyAlignment="1">
      <alignment horizontal="center"/>
    </xf>
    <xf numFmtId="9" fontId="2" fillId="0" borderId="0" xfId="3" applyFont="1" applyAlignment="1">
      <alignment horizontal="center"/>
    </xf>
    <xf numFmtId="8" fontId="4" fillId="0" borderId="0" xfId="4" applyNumberFormat="1" applyFont="1" applyFill="1"/>
    <xf numFmtId="168" fontId="2" fillId="0" borderId="0" xfId="1" applyNumberFormat="1" applyFont="1" applyFill="1" applyAlignment="1">
      <alignment horizontal="center"/>
    </xf>
    <xf numFmtId="44" fontId="2" fillId="0" borderId="0" xfId="1" applyNumberFormat="1" applyFont="1" applyFill="1"/>
    <xf numFmtId="0" fontId="2" fillId="0" borderId="0" xfId="1"/>
    <xf numFmtId="44" fontId="2" fillId="0" borderId="0" xfId="3" applyNumberFormat="1" applyFont="1" applyFill="1"/>
    <xf numFmtId="169" fontId="2" fillId="0" borderId="0" xfId="3" applyNumberFormat="1" applyFont="1" applyAlignment="1">
      <alignment horizontal="center"/>
    </xf>
    <xf numFmtId="168" fontId="2" fillId="0" borderId="0" xfId="1" applyNumberFormat="1" applyAlignment="1">
      <alignment horizontal="center"/>
    </xf>
    <xf numFmtId="8" fontId="2" fillId="0" borderId="0" xfId="1" applyNumberFormat="1" applyFont="1" applyFill="1" applyAlignment="1">
      <alignment horizontal="center"/>
    </xf>
    <xf numFmtId="0" fontId="5" fillId="0" borderId="0" xfId="1" applyFont="1"/>
    <xf numFmtId="0" fontId="4" fillId="0" borderId="0" xfId="5"/>
    <xf numFmtId="170" fontId="2" fillId="0" borderId="0" xfId="3" applyNumberFormat="1" applyFont="1"/>
    <xf numFmtId="170" fontId="2" fillId="0" borderId="0" xfId="1" applyNumberFormat="1"/>
    <xf numFmtId="10" fontId="2" fillId="0" borderId="0" xfId="1" applyNumberFormat="1"/>
    <xf numFmtId="10" fontId="2" fillId="0" borderId="0" xfId="3" applyNumberFormat="1" applyFont="1"/>
    <xf numFmtId="0" fontId="3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164" fontId="3" fillId="15" borderId="4" xfId="0" applyNumberFormat="1" applyFont="1" applyFill="1" applyBorder="1" applyAlignment="1">
      <alignment horizontal="center"/>
    </xf>
    <xf numFmtId="0" fontId="3" fillId="15" borderId="4" xfId="0" applyFont="1" applyFill="1" applyBorder="1" applyAlignment="1">
      <alignment horizontal="center"/>
    </xf>
    <xf numFmtId="0" fontId="3" fillId="16" borderId="5" xfId="0" applyFont="1" applyFill="1" applyBorder="1"/>
    <xf numFmtId="0" fontId="3" fillId="17" borderId="2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164" fontId="3" fillId="0" borderId="8" xfId="0" applyNumberFormat="1" applyFont="1" applyFill="1" applyBorder="1" applyAlignment="1">
      <alignment horizontal="center"/>
    </xf>
    <xf numFmtId="164" fontId="3" fillId="15" borderId="8" xfId="0" applyNumberFormat="1" applyFont="1" applyFill="1" applyBorder="1" applyAlignment="1">
      <alignment horizontal="center"/>
    </xf>
    <xf numFmtId="0" fontId="3" fillId="15" borderId="8" xfId="0" applyFont="1" applyFill="1" applyBorder="1" applyAlignment="1">
      <alignment horizontal="center"/>
    </xf>
    <xf numFmtId="0" fontId="3" fillId="16" borderId="9" xfId="0" applyFont="1" applyFill="1" applyBorder="1"/>
    <xf numFmtId="0" fontId="3" fillId="17" borderId="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4" fontId="3" fillId="15" borderId="12" xfId="0" applyNumberFormat="1" applyFont="1" applyFill="1" applyBorder="1" applyAlignment="1">
      <alignment horizontal="center"/>
    </xf>
    <xf numFmtId="0" fontId="3" fillId="15" borderId="12" xfId="0" applyFont="1" applyFill="1" applyBorder="1" applyAlignment="1">
      <alignment horizontal="center"/>
    </xf>
    <xf numFmtId="0" fontId="3" fillId="16" borderId="13" xfId="0" applyFont="1" applyFill="1" applyBorder="1"/>
    <xf numFmtId="0" fontId="3" fillId="17" borderId="10" xfId="0" applyFont="1" applyFill="1" applyBorder="1" applyAlignment="1">
      <alignment horizontal="center"/>
    </xf>
    <xf numFmtId="165" fontId="3" fillId="0" borderId="8" xfId="0" applyNumberFormat="1" applyFont="1" applyFill="1" applyBorder="1" applyAlignment="1">
      <alignment horizontal="center"/>
    </xf>
    <xf numFmtId="166" fontId="3" fillId="15" borderId="8" xfId="0" applyNumberFormat="1" applyFont="1" applyFill="1" applyBorder="1" applyAlignment="1">
      <alignment horizontal="center"/>
    </xf>
    <xf numFmtId="165" fontId="3" fillId="15" borderId="8" xfId="0" applyNumberFormat="1" applyFont="1" applyFill="1" applyBorder="1" applyAlignment="1">
      <alignment horizontal="center"/>
    </xf>
    <xf numFmtId="165" fontId="3" fillId="16" borderId="9" xfId="0" applyNumberFormat="1" applyFont="1" applyFill="1" applyBorder="1" applyAlignment="1">
      <alignment horizontal="center"/>
    </xf>
    <xf numFmtId="165" fontId="3" fillId="0" borderId="6" xfId="0" applyNumberFormat="1" applyFont="1" applyFill="1" applyBorder="1" applyAlignment="1">
      <alignment horizontal="center"/>
    </xf>
    <xf numFmtId="166" fontId="3" fillId="17" borderId="6" xfId="0" applyNumberFormat="1" applyFont="1" applyFill="1" applyBorder="1" applyAlignment="1">
      <alignment horizontal="center"/>
    </xf>
    <xf numFmtId="165" fontId="3" fillId="17" borderId="6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left"/>
    </xf>
    <xf numFmtId="3" fontId="4" fillId="0" borderId="6" xfId="0" applyNumberFormat="1" applyFont="1" applyFill="1" applyBorder="1" applyAlignment="1">
      <alignment horizontal="center"/>
    </xf>
    <xf numFmtId="44" fontId="4" fillId="0" borderId="6" xfId="0" applyNumberFormat="1" applyFont="1" applyFill="1" applyBorder="1" applyAlignment="1">
      <alignment horizontal="center"/>
    </xf>
    <xf numFmtId="39" fontId="4" fillId="0" borderId="6" xfId="0" applyNumberFormat="1" applyFont="1" applyFill="1" applyBorder="1" applyAlignment="1">
      <alignment horizontal="center"/>
    </xf>
    <xf numFmtId="44" fontId="4" fillId="0" borderId="7" xfId="0" applyNumberFormat="1" applyFont="1" applyFill="1" applyBorder="1" applyAlignment="1">
      <alignment horizontal="center"/>
    </xf>
    <xf numFmtId="166" fontId="4" fillId="15" borderId="8" xfId="0" applyNumberFormat="1" applyFont="1" applyFill="1" applyBorder="1" applyAlignment="1">
      <alignment horizontal="center"/>
    </xf>
    <xf numFmtId="165" fontId="4" fillId="15" borderId="8" xfId="0" applyNumberFormat="1" applyFont="1" applyFill="1" applyBorder="1" applyAlignment="1">
      <alignment horizontal="center"/>
    </xf>
    <xf numFmtId="167" fontId="4" fillId="0" borderId="6" xfId="0" applyNumberFormat="1" applyFont="1" applyFill="1" applyBorder="1" applyAlignment="1">
      <alignment horizontal="center"/>
    </xf>
    <xf numFmtId="167" fontId="4" fillId="17" borderId="6" xfId="0" applyNumberFormat="1" applyFont="1" applyFill="1" applyBorder="1" applyAlignment="1">
      <alignment horizontal="center"/>
    </xf>
    <xf numFmtId="165" fontId="4" fillId="17" borderId="6" xfId="0" applyNumberFormat="1" applyFont="1" applyFill="1" applyBorder="1" applyAlignment="1">
      <alignment horizontal="center"/>
    </xf>
    <xf numFmtId="166" fontId="4" fillId="18" borderId="6" xfId="0" applyNumberFormat="1" applyFont="1" applyFill="1" applyBorder="1" applyAlignment="1">
      <alignment horizontal="center"/>
    </xf>
    <xf numFmtId="166" fontId="4" fillId="17" borderId="6" xfId="0" applyNumberFormat="1" applyFont="1" applyFill="1" applyBorder="1" applyAlignment="1">
      <alignment horizontal="center"/>
    </xf>
    <xf numFmtId="0" fontId="3" fillId="19" borderId="14" xfId="0" applyFont="1" applyFill="1" applyBorder="1" applyAlignment="1">
      <alignment horizontal="left"/>
    </xf>
    <xf numFmtId="3" fontId="3" fillId="19" borderId="14" xfId="0" applyNumberFormat="1" applyFont="1" applyFill="1" applyBorder="1" applyAlignment="1">
      <alignment horizontal="center"/>
    </xf>
    <xf numFmtId="44" fontId="3" fillId="19" borderId="14" xfId="0" applyNumberFormat="1" applyFont="1" applyFill="1" applyBorder="1" applyAlignment="1">
      <alignment horizontal="center"/>
    </xf>
    <xf numFmtId="39" fontId="3" fillId="19" borderId="14" xfId="0" applyNumberFormat="1" applyFont="1" applyFill="1" applyBorder="1" applyAlignment="1">
      <alignment horizontal="center"/>
    </xf>
    <xf numFmtId="44" fontId="3" fillId="20" borderId="14" xfId="0" applyNumberFormat="1" applyFont="1" applyFill="1" applyBorder="1" applyAlignment="1">
      <alignment horizontal="center"/>
    </xf>
    <xf numFmtId="44" fontId="3" fillId="19" borderId="15" xfId="0" applyNumberFormat="1" applyFont="1" applyFill="1" applyBorder="1" applyAlignment="1">
      <alignment horizontal="center"/>
    </xf>
    <xf numFmtId="166" fontId="3" fillId="19" borderId="16" xfId="0" applyNumberFormat="1" applyFont="1" applyFill="1" applyBorder="1" applyAlignment="1">
      <alignment horizontal="center"/>
    </xf>
    <xf numFmtId="166" fontId="3" fillId="20" borderId="16" xfId="0" applyNumberFormat="1" applyFont="1" applyFill="1" applyBorder="1" applyAlignment="1">
      <alignment horizontal="center"/>
    </xf>
    <xf numFmtId="165" fontId="3" fillId="20" borderId="17" xfId="0" applyNumberFormat="1" applyFont="1" applyFill="1" applyBorder="1" applyAlignment="1">
      <alignment horizontal="center"/>
    </xf>
    <xf numFmtId="0" fontId="3" fillId="19" borderId="18" xfId="0" applyFont="1" applyFill="1" applyBorder="1" applyAlignment="1">
      <alignment horizontal="center"/>
    </xf>
    <xf numFmtId="166" fontId="3" fillId="20" borderId="19" xfId="0" applyNumberFormat="1" applyFont="1" applyFill="1" applyBorder="1" applyAlignment="1">
      <alignment horizontal="center"/>
    </xf>
    <xf numFmtId="165" fontId="3" fillId="20" borderId="19" xfId="0" applyNumberFormat="1" applyFont="1" applyFill="1" applyBorder="1" applyAlignment="1">
      <alignment horizontal="center"/>
    </xf>
    <xf numFmtId="0" fontId="0" fillId="0" borderId="0" xfId="0" applyAlignment="1">
      <alignment vertical="top" wrapText="1"/>
    </xf>
    <xf numFmtId="0" fontId="3" fillId="20" borderId="14" xfId="0" applyFont="1" applyFill="1" applyBorder="1" applyAlignment="1">
      <alignment horizontal="left"/>
    </xf>
    <xf numFmtId="3" fontId="3" fillId="20" borderId="14" xfId="0" applyNumberFormat="1" applyFont="1" applyFill="1" applyBorder="1" applyAlignment="1">
      <alignment horizontal="center"/>
    </xf>
    <xf numFmtId="39" fontId="3" fillId="20" borderId="14" xfId="0" applyNumberFormat="1" applyFont="1" applyFill="1" applyBorder="1" applyAlignment="1">
      <alignment horizontal="center"/>
    </xf>
    <xf numFmtId="44" fontId="3" fillId="20" borderId="15" xfId="0" applyNumberFormat="1" applyFont="1" applyFill="1" applyBorder="1" applyAlignment="1">
      <alignment horizontal="center"/>
    </xf>
    <xf numFmtId="0" fontId="3" fillId="20" borderId="18" xfId="0" applyFont="1" applyFill="1" applyBorder="1" applyAlignment="1">
      <alignment horizontal="center"/>
    </xf>
    <xf numFmtId="44" fontId="4" fillId="0" borderId="8" xfId="0" applyNumberFormat="1" applyFont="1" applyFill="1" applyBorder="1" applyAlignment="1">
      <alignment horizontal="center"/>
    </xf>
    <xf numFmtId="0" fontId="0" fillId="0" borderId="0" xfId="0" applyAlignment="1"/>
    <xf numFmtId="0" fontId="28" fillId="0" borderId="0" xfId="0" applyFont="1" applyFill="1" applyBorder="1" applyAlignment="1">
      <alignment horizontal="center"/>
    </xf>
    <xf numFmtId="0" fontId="30" fillId="0" borderId="0" xfId="0" applyFont="1" applyAlignment="1"/>
    <xf numFmtId="0" fontId="3" fillId="0" borderId="0" xfId="0" applyFont="1" applyFill="1" applyBorder="1" applyAlignment="1"/>
    <xf numFmtId="0" fontId="31" fillId="0" borderId="0" xfId="0" applyFont="1" applyFill="1" applyBorder="1" applyAlignment="1">
      <alignment horizontal="center"/>
    </xf>
    <xf numFmtId="0" fontId="33" fillId="0" borderId="0" xfId="0" applyFont="1" applyAlignment="1"/>
    <xf numFmtId="0" fontId="5" fillId="0" borderId="0" xfId="0" applyFont="1" applyFill="1" applyBorder="1" applyAlignment="1">
      <alignment horizontal="left" vertical="top" wrapText="1"/>
    </xf>
  </cellXfs>
  <cellStyles count="446">
    <cellStyle name="20% - Accent1 2" xfId="6"/>
    <cellStyle name="20% - Accent1 3" xfId="7"/>
    <cellStyle name="20% - Accent1 3 2" xfId="8"/>
    <cellStyle name="20% - Accent1 4" xfId="9"/>
    <cellStyle name="20% - Accent2 2" xfId="10"/>
    <cellStyle name="20% - Accent2 3" xfId="11"/>
    <cellStyle name="20% - Accent2 3 2" xfId="12"/>
    <cellStyle name="20% - Accent2 4" xfId="13"/>
    <cellStyle name="20% - Accent3 2" xfId="14"/>
    <cellStyle name="20% - Accent3 3" xfId="15"/>
    <cellStyle name="20% - Accent3 3 2" xfId="16"/>
    <cellStyle name="20% - Accent3 4" xfId="17"/>
    <cellStyle name="20% - Accent4 2" xfId="18"/>
    <cellStyle name="20% - Accent4 3" xfId="19"/>
    <cellStyle name="20% - Accent4 3 2" xfId="20"/>
    <cellStyle name="20% - Accent4 4" xfId="21"/>
    <cellStyle name="20% - Accent5 2" xfId="22"/>
    <cellStyle name="20% - Accent5 3" xfId="23"/>
    <cellStyle name="20% - Accent5 3 2" xfId="24"/>
    <cellStyle name="20% - Accent5 4" xfId="25"/>
    <cellStyle name="20% - Accent6 2" xfId="26"/>
    <cellStyle name="20% - Accent6 3" xfId="27"/>
    <cellStyle name="20% - Accent6 3 2" xfId="28"/>
    <cellStyle name="20% - Accent6 4" xfId="29"/>
    <cellStyle name="40% - Accent1 2" xfId="30"/>
    <cellStyle name="40% - Accent1 3" xfId="31"/>
    <cellStyle name="40% - Accent1 3 2" xfId="32"/>
    <cellStyle name="40% - Accent1 4" xfId="33"/>
    <cellStyle name="40% - Accent2 2" xfId="34"/>
    <cellStyle name="40% - Accent2 3" xfId="35"/>
    <cellStyle name="40% - Accent2 3 2" xfId="36"/>
    <cellStyle name="40% - Accent2 4" xfId="37"/>
    <cellStyle name="40% - Accent3 2" xfId="38"/>
    <cellStyle name="40% - Accent3 3" xfId="39"/>
    <cellStyle name="40% - Accent3 3 2" xfId="40"/>
    <cellStyle name="40% - Accent3 4" xfId="41"/>
    <cellStyle name="40% - Accent4 2" xfId="42"/>
    <cellStyle name="40% - Accent4 3" xfId="43"/>
    <cellStyle name="40% - Accent4 3 2" xfId="44"/>
    <cellStyle name="40% - Accent4 4" xfId="45"/>
    <cellStyle name="40% - Accent5 2" xfId="46"/>
    <cellStyle name="40% - Accent5 3" xfId="47"/>
    <cellStyle name="40% - Accent5 3 2" xfId="48"/>
    <cellStyle name="40% - Accent5 4" xfId="49"/>
    <cellStyle name="40% - Accent6 2" xfId="50"/>
    <cellStyle name="40% - Accent6 3" xfId="51"/>
    <cellStyle name="40% - Accent6 3 2" xfId="52"/>
    <cellStyle name="40% - Accent6 4" xfId="53"/>
    <cellStyle name="60% - Accent1 2" xfId="54"/>
    <cellStyle name="60% - Accent2 2" xfId="55"/>
    <cellStyle name="60% - Accent3 2" xfId="56"/>
    <cellStyle name="60% - Accent4 2" xfId="57"/>
    <cellStyle name="60% - Accent5 2" xfId="58"/>
    <cellStyle name="60% - Accent6 2" xfId="59"/>
    <cellStyle name="Accent1 2" xfId="60"/>
    <cellStyle name="Accent2 2" xfId="61"/>
    <cellStyle name="Accent3 2" xfId="62"/>
    <cellStyle name="Accent4 2" xfId="63"/>
    <cellStyle name="Accent5 2" xfId="64"/>
    <cellStyle name="Accent6 2" xfId="65"/>
    <cellStyle name="Bad 2" xfId="66"/>
    <cellStyle name="Calculation 2" xfId="67"/>
    <cellStyle name="Check Cell 2" xfId="68"/>
    <cellStyle name="Comma 2" xfId="69"/>
    <cellStyle name="Comma 2 2" xfId="70"/>
    <cellStyle name="Comma 2 3" xfId="71"/>
    <cellStyle name="Comma 2 4" xfId="72"/>
    <cellStyle name="Comma 2 4 2" xfId="73"/>
    <cellStyle name="Comma 2 4 2 2" xfId="74"/>
    <cellStyle name="Comma 2 4 3" xfId="75"/>
    <cellStyle name="Comma 2 5" xfId="76"/>
    <cellStyle name="Comma 2 5 2" xfId="77"/>
    <cellStyle name="Comma 2 5 2 2" xfId="78"/>
    <cellStyle name="Comma 2 5 3" xfId="79"/>
    <cellStyle name="Comma 2 6" xfId="80"/>
    <cellStyle name="Comma 2 6 2" xfId="81"/>
    <cellStyle name="Comma 2 6 2 2" xfId="82"/>
    <cellStyle name="Comma 2 6 3" xfId="83"/>
    <cellStyle name="Comma 2 7" xfId="84"/>
    <cellStyle name="Comma 2 7 2" xfId="85"/>
    <cellStyle name="Comma 2 8" xfId="86"/>
    <cellStyle name="Comma 2 9" xfId="87"/>
    <cellStyle name="Comma 3" xfId="88"/>
    <cellStyle name="Comma 3 2" xfId="89"/>
    <cellStyle name="Comma 3 2 2" xfId="90"/>
    <cellStyle name="Comma 3 2 2 2" xfId="91"/>
    <cellStyle name="Comma 3 2 2 2 2" xfId="92"/>
    <cellStyle name="Comma 3 2 2 3" xfId="93"/>
    <cellStyle name="Comma 3 2 3" xfId="94"/>
    <cellStyle name="Comma 3 2 3 2" xfId="95"/>
    <cellStyle name="Comma 3 2 4" xfId="96"/>
    <cellStyle name="Comma 3 2 5" xfId="97"/>
    <cellStyle name="Comma 3 3" xfId="98"/>
    <cellStyle name="Comma 3 4" xfId="99"/>
    <cellStyle name="Comma 3 4 2" xfId="100"/>
    <cellStyle name="Comma 3 4 2 2" xfId="101"/>
    <cellStyle name="Comma 3 4 3" xfId="102"/>
    <cellStyle name="Comma 3 5" xfId="103"/>
    <cellStyle name="Comma 3 5 2" xfId="104"/>
    <cellStyle name="Comma 3 6" xfId="105"/>
    <cellStyle name="Comma 4" xfId="106"/>
    <cellStyle name="Comma 5" xfId="107"/>
    <cellStyle name="Currency 2" xfId="108"/>
    <cellStyle name="Currency 2 2" xfId="109"/>
    <cellStyle name="Currency 2 2 2" xfId="110"/>
    <cellStyle name="Currency 2 2 2 2" xfId="111"/>
    <cellStyle name="Currency 2 2 2 2 2" xfId="112"/>
    <cellStyle name="Currency 2 2 2 3" xfId="113"/>
    <cellStyle name="Currency 2 2 3" xfId="114"/>
    <cellStyle name="Currency 2 2 3 2" xfId="115"/>
    <cellStyle name="Currency 2 2 3 2 2" xfId="116"/>
    <cellStyle name="Currency 2 2 3 3" xfId="117"/>
    <cellStyle name="Currency 2 2 4" xfId="118"/>
    <cellStyle name="Currency 2 2 4 2" xfId="119"/>
    <cellStyle name="Currency 2 2 5" xfId="120"/>
    <cellStyle name="Currency 2 3" xfId="121"/>
    <cellStyle name="Currency 2 3 2" xfId="122"/>
    <cellStyle name="Currency 2 3 2 2" xfId="123"/>
    <cellStyle name="Currency 2 3 3" xfId="124"/>
    <cellStyle name="Currency 2 4" xfId="125"/>
    <cellStyle name="Currency 2 4 2" xfId="126"/>
    <cellStyle name="Currency 2 4 2 2" xfId="127"/>
    <cellStyle name="Currency 2 4 3" xfId="128"/>
    <cellStyle name="Currency 2 5" xfId="129"/>
    <cellStyle name="Currency 2 5 2" xfId="130"/>
    <cellStyle name="Currency 2 5 2 2" xfId="131"/>
    <cellStyle name="Currency 2 5 3" xfId="132"/>
    <cellStyle name="Currency 2 6" xfId="133"/>
    <cellStyle name="Currency 2 6 2" xfId="134"/>
    <cellStyle name="Currency 2 6 2 2" xfId="135"/>
    <cellStyle name="Currency 2 6 3" xfId="136"/>
    <cellStyle name="Currency 2 7" xfId="137"/>
    <cellStyle name="Currency 2 7 2" xfId="138"/>
    <cellStyle name="Currency 2 8" xfId="139"/>
    <cellStyle name="Currency 2 9" xfId="140"/>
    <cellStyle name="Currency 3" xfId="2"/>
    <cellStyle name="Currency 3 2" xfId="141"/>
    <cellStyle name="Currency 3 2 2" xfId="142"/>
    <cellStyle name="Currency 3 2 2 2" xfId="143"/>
    <cellStyle name="Currency 3 2 2 2 2" xfId="144"/>
    <cellStyle name="Currency 3 2 2 3" xfId="145"/>
    <cellStyle name="Currency 3 2 3" xfId="146"/>
    <cellStyle name="Currency 3 2 4" xfId="147"/>
    <cellStyle name="Currency 3 3" xfId="148"/>
    <cellStyle name="Currency 3 3 2" xfId="149"/>
    <cellStyle name="Currency 3 3 2 2" xfId="150"/>
    <cellStyle name="Currency 3 3 3" xfId="151"/>
    <cellStyle name="Currency 3 4" xfId="152"/>
    <cellStyle name="Currency 3 5" xfId="153"/>
    <cellStyle name="Currency 3 5 2" xfId="154"/>
    <cellStyle name="Currency 3 5 2 2" xfId="155"/>
    <cellStyle name="Currency 3 5 3" xfId="156"/>
    <cellStyle name="Currency 3 6" xfId="157"/>
    <cellStyle name="Currency 3 6 2" xfId="158"/>
    <cellStyle name="Currency 3 7" xfId="159"/>
    <cellStyle name="Currency 4" xfId="4"/>
    <cellStyle name="Currency 4 2" xfId="160"/>
    <cellStyle name="Currency 4 2 2" xfId="161"/>
    <cellStyle name="Currency 4 2 2 2" xfId="162"/>
    <cellStyle name="Currency 4 2 2 2 2" xfId="163"/>
    <cellStyle name="Currency 4 2 2 3" xfId="164"/>
    <cellStyle name="Currency 4 2 3" xfId="165"/>
    <cellStyle name="Currency 4 2 3 2" xfId="166"/>
    <cellStyle name="Currency 4 2 3 2 2" xfId="167"/>
    <cellStyle name="Currency 4 2 3 3" xfId="168"/>
    <cellStyle name="Currency 4 2 4" xfId="169"/>
    <cellStyle name="Currency 4 2 4 2" xfId="170"/>
    <cellStyle name="Currency 4 2 5" xfId="171"/>
    <cellStyle name="Currency 4 3" xfId="172"/>
    <cellStyle name="Currency 5" xfId="173"/>
    <cellStyle name="Currency 5 2" xfId="174"/>
    <cellStyle name="Currency 5 2 2" xfId="175"/>
    <cellStyle name="Currency 5 3" xfId="176"/>
    <cellStyle name="Currency 6" xfId="177"/>
    <cellStyle name="Explanatory Text 2" xfId="178"/>
    <cellStyle name="Good 2" xfId="179"/>
    <cellStyle name="Heading 1 2" xfId="180"/>
    <cellStyle name="Heading 2 2" xfId="181"/>
    <cellStyle name="Heading 3 2" xfId="182"/>
    <cellStyle name="Heading 4 2" xfId="183"/>
    <cellStyle name="Input 2" xfId="184"/>
    <cellStyle name="Linked Cell 2" xfId="185"/>
    <cellStyle name="Neutral 2" xfId="186"/>
    <cellStyle name="Normal" xfId="0" builtinId="0"/>
    <cellStyle name="Normal 10" xfId="187"/>
    <cellStyle name="Normal 10 2" xfId="188"/>
    <cellStyle name="Normal 10 3" xfId="189"/>
    <cellStyle name="Normal 11" xfId="190"/>
    <cellStyle name="Normal 11 2" xfId="191"/>
    <cellStyle name="Normal 11 3" xfId="192"/>
    <cellStyle name="Normal 12" xfId="193"/>
    <cellStyle name="Normal 12 2" xfId="194"/>
    <cellStyle name="Normal 12 3" xfId="195"/>
    <cellStyle name="Normal 13" xfId="196"/>
    <cellStyle name="Normal 13 2" xfId="197"/>
    <cellStyle name="Normal 13 3" xfId="198"/>
    <cellStyle name="Normal 14" xfId="199"/>
    <cellStyle name="Normal 14 2" xfId="200"/>
    <cellStyle name="Normal 15" xfId="201"/>
    <cellStyle name="Normal 15 2" xfId="202"/>
    <cellStyle name="Normal 15 3" xfId="203"/>
    <cellStyle name="Normal 16" xfId="204"/>
    <cellStyle name="Normal 16 2" xfId="205"/>
    <cellStyle name="Normal 17" xfId="206"/>
    <cellStyle name="Normal 17 2" xfId="207"/>
    <cellStyle name="Normal 17 3" xfId="208"/>
    <cellStyle name="Normal 18" xfId="209"/>
    <cellStyle name="Normal 18 2" xfId="210"/>
    <cellStyle name="Normal 19" xfId="211"/>
    <cellStyle name="Normal 19 2" xfId="212"/>
    <cellStyle name="Normal 19 3" xfId="213"/>
    <cellStyle name="Normal 2" xfId="214"/>
    <cellStyle name="Normal 2 2" xfId="215"/>
    <cellStyle name="Normal 2 2 2" xfId="216"/>
    <cellStyle name="Normal 2 3" xfId="217"/>
    <cellStyle name="Normal 2 3 2" xfId="218"/>
    <cellStyle name="Normal 2 3 3" xfId="219"/>
    <cellStyle name="Normal 2 3 4" xfId="220"/>
    <cellStyle name="Normal 2 4" xfId="221"/>
    <cellStyle name="Normal 2 4 2" xfId="222"/>
    <cellStyle name="Normal 2 5" xfId="223"/>
    <cellStyle name="Normal 20" xfId="224"/>
    <cellStyle name="Normal 20 2" xfId="225"/>
    <cellStyle name="Normal 20 3" xfId="226"/>
    <cellStyle name="Normal 21" xfId="227"/>
    <cellStyle name="Normal 21 2" xfId="228"/>
    <cellStyle name="Normal 21 3" xfId="229"/>
    <cellStyle name="Normal 22" xfId="230"/>
    <cellStyle name="Normal 22 2" xfId="231"/>
    <cellStyle name="Normal 22 3" xfId="232"/>
    <cellStyle name="Normal 23" xfId="233"/>
    <cellStyle name="Normal 23 2" xfId="234"/>
    <cellStyle name="Normal 23 3" xfId="235"/>
    <cellStyle name="Normal 24" xfId="236"/>
    <cellStyle name="Normal 24 2" xfId="237"/>
    <cellStyle name="Normal 24 3" xfId="238"/>
    <cellStyle name="Normal 25" xfId="239"/>
    <cellStyle name="Normal 25 2" xfId="240"/>
    <cellStyle name="Normal 25 3" xfId="241"/>
    <cellStyle name="Normal 26" xfId="242"/>
    <cellStyle name="Normal 26 2" xfId="243"/>
    <cellStyle name="Normal 26 3" xfId="244"/>
    <cellStyle name="Normal 27" xfId="245"/>
    <cellStyle name="Normal 27 2" xfId="246"/>
    <cellStyle name="Normal 27 3" xfId="247"/>
    <cellStyle name="Normal 27 3 2" xfId="248"/>
    <cellStyle name="Normal 27 3 3" xfId="249"/>
    <cellStyle name="Normal 27 3 4" xfId="250"/>
    <cellStyle name="Normal 27 3 4 2" xfId="251"/>
    <cellStyle name="Normal 27 3 5" xfId="252"/>
    <cellStyle name="Normal 27 3 6" xfId="253"/>
    <cellStyle name="Normal 27 3 6 2" xfId="254"/>
    <cellStyle name="Normal 27 3 7" xfId="255"/>
    <cellStyle name="Normal 27 4" xfId="256"/>
    <cellStyle name="Normal 28" xfId="257"/>
    <cellStyle name="Normal 28 2" xfId="258"/>
    <cellStyle name="Normal 28 3" xfId="259"/>
    <cellStyle name="Normal 29" xfId="260"/>
    <cellStyle name="Normal 29 2" xfId="261"/>
    <cellStyle name="Normal 3" xfId="262"/>
    <cellStyle name="Normal 3 10" xfId="263"/>
    <cellStyle name="Normal 3 10 2" xfId="264"/>
    <cellStyle name="Normal 3 11" xfId="265"/>
    <cellStyle name="Normal 3 12" xfId="266"/>
    <cellStyle name="Normal 3 2" xfId="267"/>
    <cellStyle name="Normal 3 2 2" xfId="268"/>
    <cellStyle name="Normal 3 3" xfId="269"/>
    <cellStyle name="Normal 3 4" xfId="270"/>
    <cellStyle name="Normal 3 5" xfId="271"/>
    <cellStyle name="Normal 3 5 2" xfId="272"/>
    <cellStyle name="Normal 3 5 2 2" xfId="273"/>
    <cellStyle name="Normal 3 5 3" xfId="274"/>
    <cellStyle name="Normal 3 6" xfId="275"/>
    <cellStyle name="Normal 3 7" xfId="276"/>
    <cellStyle name="Normal 3 7 2" xfId="277"/>
    <cellStyle name="Normal 3 7 2 2" xfId="278"/>
    <cellStyle name="Normal 3 7 3" xfId="279"/>
    <cellStyle name="Normal 3 8" xfId="280"/>
    <cellStyle name="Normal 3 8 2" xfId="281"/>
    <cellStyle name="Normal 3 8 2 2" xfId="282"/>
    <cellStyle name="Normal 3 8 3" xfId="283"/>
    <cellStyle name="Normal 3 9" xfId="284"/>
    <cellStyle name="Normal 3 9 2" xfId="285"/>
    <cellStyle name="Normal 3 9 2 2" xfId="286"/>
    <cellStyle name="Normal 3 9 3" xfId="287"/>
    <cellStyle name="Normal 30" xfId="288"/>
    <cellStyle name="Normal 30 10" xfId="289"/>
    <cellStyle name="Normal 30 10 2" xfId="290"/>
    <cellStyle name="Normal 30 11" xfId="291"/>
    <cellStyle name="Normal 30 12" xfId="292"/>
    <cellStyle name="Normal 30 2" xfId="293"/>
    <cellStyle name="Normal 30 3" xfId="294"/>
    <cellStyle name="Normal 30 4" xfId="295"/>
    <cellStyle name="Normal 30 4 2" xfId="296"/>
    <cellStyle name="Normal 30 5" xfId="297"/>
    <cellStyle name="Normal 30 6" xfId="298"/>
    <cellStyle name="Normal 30 7" xfId="299"/>
    <cellStyle name="Normal 30 8" xfId="300"/>
    <cellStyle name="Normal 30 9" xfId="301"/>
    <cellStyle name="Normal 31" xfId="302"/>
    <cellStyle name="Normal 31 2" xfId="303"/>
    <cellStyle name="Normal 31 2 2" xfId="304"/>
    <cellStyle name="Normal 32" xfId="305"/>
    <cellStyle name="Normal 32 2" xfId="306"/>
    <cellStyle name="Normal 32 2 2" xfId="307"/>
    <cellStyle name="Normal 32 2 3" xfId="308"/>
    <cellStyle name="Normal 32 3" xfId="309"/>
    <cellStyle name="Normal 32 3 2" xfId="310"/>
    <cellStyle name="Normal 32 4" xfId="311"/>
    <cellStyle name="Normal 32 5" xfId="312"/>
    <cellStyle name="Normal 33" xfId="313"/>
    <cellStyle name="Normal 33 2" xfId="314"/>
    <cellStyle name="Normal 34" xfId="315"/>
    <cellStyle name="Normal 34 2" xfId="316"/>
    <cellStyle name="Normal 34 2 2" xfId="317"/>
    <cellStyle name="Normal 34 2 2 2" xfId="318"/>
    <cellStyle name="Normal 34 2 3" xfId="319"/>
    <cellStyle name="Normal 35" xfId="320"/>
    <cellStyle name="Normal 35 2" xfId="321"/>
    <cellStyle name="Normal 35 3" xfId="322"/>
    <cellStyle name="Normal 35 3 2" xfId="323"/>
    <cellStyle name="Normal 35 4" xfId="324"/>
    <cellStyle name="Normal 36" xfId="325"/>
    <cellStyle name="Normal 37" xfId="326"/>
    <cellStyle name="Normal 37 2" xfId="327"/>
    <cellStyle name="Normal 37 2 2" xfId="328"/>
    <cellStyle name="Normal 37 3" xfId="329"/>
    <cellStyle name="Normal 38" xfId="330"/>
    <cellStyle name="Normal 38 2" xfId="331"/>
    <cellStyle name="Normal 39" xfId="332"/>
    <cellStyle name="Normal 4" xfId="333"/>
    <cellStyle name="Normal 4 10" xfId="334"/>
    <cellStyle name="Normal 4 10 2" xfId="335"/>
    <cellStyle name="Normal 4 10 2 2" xfId="336"/>
    <cellStyle name="Normal 4 10 3" xfId="337"/>
    <cellStyle name="Normal 4 11" xfId="338"/>
    <cellStyle name="Normal 4 11 2" xfId="339"/>
    <cellStyle name="Normal 4 12" xfId="340"/>
    <cellStyle name="Normal 4 2" xfId="341"/>
    <cellStyle name="Normal 4 2 2" xfId="342"/>
    <cellStyle name="Normal 4 2 2 2" xfId="343"/>
    <cellStyle name="Normal 4 2 2 2 2" xfId="344"/>
    <cellStyle name="Normal 4 2 2 3" xfId="345"/>
    <cellStyle name="Normal 4 2 3" xfId="346"/>
    <cellStyle name="Normal 4 2 4" xfId="347"/>
    <cellStyle name="Normal 4 3" xfId="348"/>
    <cellStyle name="Normal 4 4" xfId="349"/>
    <cellStyle name="Normal 4 5" xfId="350"/>
    <cellStyle name="Normal 4 6" xfId="351"/>
    <cellStyle name="Normal 4 6 2" xfId="352"/>
    <cellStyle name="Normal 4 7" xfId="353"/>
    <cellStyle name="Normal 4 7 2" xfId="354"/>
    <cellStyle name="Normal 4 8" xfId="355"/>
    <cellStyle name="Normal 4 8 2" xfId="356"/>
    <cellStyle name="Normal 4 8 2 2" xfId="357"/>
    <cellStyle name="Normal 4 8 3" xfId="358"/>
    <cellStyle name="Normal 4 9" xfId="359"/>
    <cellStyle name="Normal 40" xfId="5"/>
    <cellStyle name="Normal 5" xfId="360"/>
    <cellStyle name="Normal 5 2" xfId="361"/>
    <cellStyle name="Normal 5 3" xfId="362"/>
    <cellStyle name="Normal 5 4" xfId="363"/>
    <cellStyle name="Normal 6" xfId="364"/>
    <cellStyle name="Normal 6 2" xfId="365"/>
    <cellStyle name="Normal 6 2 2" xfId="366"/>
    <cellStyle name="Normal 6 2 3" xfId="367"/>
    <cellStyle name="Normal 6 2 3 2" xfId="368"/>
    <cellStyle name="Normal 6 2 3 2 2" xfId="369"/>
    <cellStyle name="Normal 6 2 3 3" xfId="370"/>
    <cellStyle name="Normal 6 2 4" xfId="371"/>
    <cellStyle name="Normal 6 2 4 2" xfId="372"/>
    <cellStyle name="Normal 6 2 4 2 2" xfId="373"/>
    <cellStyle name="Normal 6 2 4 3" xfId="374"/>
    <cellStyle name="Normal 6 2 5" xfId="375"/>
    <cellStyle name="Normal 6 2 5 2" xfId="376"/>
    <cellStyle name="Normal 6 2 6" xfId="377"/>
    <cellStyle name="Normal 6 3" xfId="378"/>
    <cellStyle name="Normal 6 4" xfId="379"/>
    <cellStyle name="Normal 6 5" xfId="380"/>
    <cellStyle name="Normal 6 5 2" xfId="381"/>
    <cellStyle name="Normal 6 5 2 2" xfId="382"/>
    <cellStyle name="Normal 6 5 3" xfId="383"/>
    <cellStyle name="Normal 6 6" xfId="384"/>
    <cellStyle name="Normal 6 6 2" xfId="385"/>
    <cellStyle name="Normal 6 6 2 2" xfId="386"/>
    <cellStyle name="Normal 6 6 3" xfId="387"/>
    <cellStyle name="Normal 6 7" xfId="388"/>
    <cellStyle name="Normal 6 7 2" xfId="389"/>
    <cellStyle name="Normal 6 7 2 2" xfId="390"/>
    <cellStyle name="Normal 6 7 3" xfId="391"/>
    <cellStyle name="Normal 6 8" xfId="392"/>
    <cellStyle name="Normal 6 8 2" xfId="393"/>
    <cellStyle name="Normal 6 9" xfId="394"/>
    <cellStyle name="Normal 7" xfId="395"/>
    <cellStyle name="Normal 7 2" xfId="396"/>
    <cellStyle name="Normal 7 3" xfId="397"/>
    <cellStyle name="Normal 8" xfId="398"/>
    <cellStyle name="Normal 8 2" xfId="399"/>
    <cellStyle name="Normal 8 3" xfId="400"/>
    <cellStyle name="Normal 8 4" xfId="401"/>
    <cellStyle name="Normal 8 5" xfId="402"/>
    <cellStyle name="Normal 9" xfId="403"/>
    <cellStyle name="Normal 9 2" xfId="404"/>
    <cellStyle name="Normal 9 2 2" xfId="405"/>
    <cellStyle name="Normal 9 2 3" xfId="406"/>
    <cellStyle name="Normal 9 2 3 2" xfId="407"/>
    <cellStyle name="Normal 9 2 3 2 2" xfId="408"/>
    <cellStyle name="Normal 9 2 3 3" xfId="409"/>
    <cellStyle name="Normal 9 2 4" xfId="410"/>
    <cellStyle name="Normal 9 2 4 2" xfId="411"/>
    <cellStyle name="Normal 9 2 4 2 2" xfId="412"/>
    <cellStyle name="Normal 9 2 4 3" xfId="413"/>
    <cellStyle name="Normal 9 2 5" xfId="414"/>
    <cellStyle name="Normal 9 2 5 2" xfId="415"/>
    <cellStyle name="Normal 9 2 6" xfId="416"/>
    <cellStyle name="Normal 9 3" xfId="417"/>
    <cellStyle name="Normal 9 4" xfId="418"/>
    <cellStyle name="Normal 9 5" xfId="419"/>
    <cellStyle name="Normal 9 5 2" xfId="420"/>
    <cellStyle name="Normal 9 5 2 2" xfId="421"/>
    <cellStyle name="Normal 9 5 3" xfId="422"/>
    <cellStyle name="Normal 9 6" xfId="423"/>
    <cellStyle name="Normal 9 6 2" xfId="424"/>
    <cellStyle name="Normal 9 6 2 2" xfId="425"/>
    <cellStyle name="Normal 9 6 3" xfId="426"/>
    <cellStyle name="Normal 9 7" xfId="427"/>
    <cellStyle name="Normal 9 7 2" xfId="428"/>
    <cellStyle name="Normal 9 8" xfId="429"/>
    <cellStyle name="Normal_Copy of Avoided Cost adjusted Final 2" xfId="1"/>
    <cellStyle name="Note 2" xfId="430"/>
    <cellStyle name="Note 2 2" xfId="431"/>
    <cellStyle name="Note 2 3" xfId="432"/>
    <cellStyle name="Note 2 3 2" xfId="433"/>
    <cellStyle name="Note 2 4" xfId="434"/>
    <cellStyle name="Note 2 5" xfId="435"/>
    <cellStyle name="Output 2" xfId="436"/>
    <cellStyle name="Percent 2" xfId="3"/>
    <cellStyle name="Percent 2 2" xfId="437"/>
    <cellStyle name="Percent 3" xfId="438"/>
    <cellStyle name="Percent 3 2" xfId="439"/>
    <cellStyle name="Percent 3 2 2" xfId="440"/>
    <cellStyle name="Percent 3 3" xfId="441"/>
    <cellStyle name="Percent 4" xfId="442"/>
    <cellStyle name="Title 2" xfId="443"/>
    <cellStyle name="Total 2" xfId="444"/>
    <cellStyle name="Warning Text 2" xfId="4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GC-SEA-FP1\Data\Dept\Rates\CONSERVATION\(1)%20Annual%20Decoupling-Conservation%20Reports\2010%20Decoupling-Conservation%20Report\Spreadsheets%20(3-23-11)\Residential%20Cost%20Effectiveness%20calculation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GC-SEA-FP1\Data\Dept\Rates\CONSERVATION\(1)%20Annual%20Decoupling-Conservation%20Reports\2010%20Decoupling-Conservation%20Report\Spreadsheets%20(3-23-11)\misc%20not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EFF BY MEASURE"/>
      <sheetName val="TOTAL FIRST YEAR"/>
      <sheetName val="Rates&amp;NEB"/>
      <sheetName val="Insulation Calcs"/>
      <sheetName val="Equations"/>
      <sheetName val="DeliveryAdmin"/>
      <sheetName val="APP 2885"/>
    </sheetNames>
    <sheetDataSet>
      <sheetData sheetId="0"/>
      <sheetData sheetId="1"/>
      <sheetData sheetId="2">
        <row r="11">
          <cell r="B11">
            <v>0.1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Sheet1"/>
      <sheetName val="Sheet2"/>
      <sheetName val="Sheet3"/>
    </sheetNames>
    <sheetDataSet>
      <sheetData sheetId="0">
        <row r="5">
          <cell r="A5" t="str">
            <v>CEILING</v>
          </cell>
          <cell r="B5" t="str">
            <v>CEILING INSULATION ZONE 1</v>
          </cell>
          <cell r="C5">
            <v>101.631</v>
          </cell>
          <cell r="D5">
            <v>1007.7348066298341</v>
          </cell>
          <cell r="E5">
            <v>45</v>
          </cell>
          <cell r="F5" t="str">
            <v>Ceiling Insulation</v>
          </cell>
          <cell r="G5" t="str">
            <v>Equal to or Greater than R-38</v>
          </cell>
        </row>
        <row r="6">
          <cell r="A6" t="str">
            <v>CEILING</v>
          </cell>
          <cell r="B6" t="str">
            <v>CEILING INSULATION ZONE 2</v>
          </cell>
          <cell r="C6">
            <v>98.064999999999998</v>
          </cell>
          <cell r="D6">
            <v>1005.7142857142857</v>
          </cell>
          <cell r="E6">
            <v>45</v>
          </cell>
          <cell r="F6" t="str">
            <v>Ceiling Insulation</v>
          </cell>
          <cell r="G6" t="str">
            <v>Equal to or Greater than R-39</v>
          </cell>
        </row>
        <row r="7">
          <cell r="A7" t="str">
            <v>CEILING</v>
          </cell>
          <cell r="B7" t="str">
            <v>CEILING INSULATION ZONE 3</v>
          </cell>
          <cell r="C7">
            <v>115.89500000000001</v>
          </cell>
          <cell r="D7">
            <v>1009.7087378640778</v>
          </cell>
          <cell r="E7">
            <v>45</v>
          </cell>
          <cell r="F7" t="str">
            <v>Ceiling Insulation</v>
          </cell>
          <cell r="G7" t="str">
            <v>Equal to or Greater than R-40</v>
          </cell>
        </row>
        <row r="8">
          <cell r="A8" t="str">
            <v>FLOOR</v>
          </cell>
          <cell r="B8" t="str">
            <v>FLOOR INSULATION ZONE 1</v>
          </cell>
          <cell r="C8">
            <v>101.631</v>
          </cell>
          <cell r="D8">
            <v>1007.7348066298341</v>
          </cell>
          <cell r="E8">
            <v>45</v>
          </cell>
          <cell r="F8" t="str">
            <v>Floor Insulation</v>
          </cell>
          <cell r="G8" t="str">
            <v>Equal to or Greater than R-30 or to fill cavity</v>
          </cell>
        </row>
        <row r="9">
          <cell r="A9" t="str">
            <v>FLOOR</v>
          </cell>
          <cell r="B9" t="str">
            <v>FLOOR INSULATION ZONE 2</v>
          </cell>
          <cell r="C9">
            <v>98.064999999999998</v>
          </cell>
          <cell r="D9">
            <v>1005.7142857142857</v>
          </cell>
          <cell r="E9">
            <v>45</v>
          </cell>
          <cell r="F9" t="str">
            <v>Floor Insulation</v>
          </cell>
          <cell r="G9" t="str">
            <v>Equal to or Greater than R-30 or to fill cavity</v>
          </cell>
        </row>
        <row r="10">
          <cell r="A10" t="str">
            <v>FLOOR</v>
          </cell>
          <cell r="B10" t="str">
            <v>FLOOR INSULATION ZONE 3</v>
          </cell>
          <cell r="C10">
            <v>115.89500000000001</v>
          </cell>
          <cell r="D10">
            <v>1009.7087378640778</v>
          </cell>
          <cell r="E10">
            <v>45</v>
          </cell>
          <cell r="F10" t="str">
            <v>Floor Insulation</v>
          </cell>
          <cell r="G10" t="str">
            <v>Equal to or Greater than R-30 or to fill cavity</v>
          </cell>
        </row>
        <row r="11">
          <cell r="A11" t="str">
            <v>N-A102</v>
          </cell>
          <cell r="B11" t="str">
            <v>MEF 2.0 Washer</v>
          </cell>
          <cell r="C11">
            <v>2.9701291199999935</v>
          </cell>
          <cell r="D11">
            <v>33.200000000000003</v>
          </cell>
          <cell r="E11">
            <v>12</v>
          </cell>
        </row>
        <row r="12">
          <cell r="A12" t="str">
            <v>N-A103</v>
          </cell>
          <cell r="B12" t="str">
            <v>Estar Dishwasher</v>
          </cell>
          <cell r="C12">
            <v>2.5504325100000003</v>
          </cell>
          <cell r="D12">
            <v>38</v>
          </cell>
          <cell r="E12">
            <v>12</v>
          </cell>
        </row>
        <row r="13">
          <cell r="A13" t="str">
            <v>N-A105</v>
          </cell>
          <cell r="B13" t="str">
            <v>Hi-eff Washer</v>
          </cell>
          <cell r="C13">
            <v>3.510152596363632</v>
          </cell>
          <cell r="D13">
            <v>49.8</v>
          </cell>
          <cell r="E13">
            <v>12</v>
          </cell>
        </row>
        <row r="14">
          <cell r="A14" t="str">
            <v>N-DG101</v>
          </cell>
          <cell r="B14" t="str">
            <v>Tank upgrade (50 gal gas)</v>
          </cell>
          <cell r="C14">
            <v>13.125695216907701</v>
          </cell>
          <cell r="D14">
            <v>350</v>
          </cell>
          <cell r="E14">
            <v>15</v>
          </cell>
        </row>
        <row r="15">
          <cell r="A15" t="str">
            <v>N-DG102</v>
          </cell>
          <cell r="B15" t="str">
            <v>Tank upgrade (50 gal gas) condensing</v>
          </cell>
          <cell r="C15">
            <v>66.238973536487578</v>
          </cell>
          <cell r="D15">
            <v>2500</v>
          </cell>
          <cell r="E15">
            <v>15</v>
          </cell>
        </row>
        <row r="16">
          <cell r="A16" t="str">
            <v>N-DG103</v>
          </cell>
          <cell r="B16" t="str">
            <v>Solar hot water heater (50 gal) - Solar Zone 2.  With gas backup.</v>
          </cell>
          <cell r="C16">
            <v>112.67904509283822</v>
          </cell>
          <cell r="D16">
            <v>3850</v>
          </cell>
          <cell r="E16">
            <v>20</v>
          </cell>
        </row>
        <row r="17">
          <cell r="A17" t="str">
            <v>N-DG104</v>
          </cell>
          <cell r="B17" t="str">
            <v>Tankless Gas heater</v>
          </cell>
          <cell r="C17">
            <v>42.714932126696823</v>
          </cell>
          <cell r="D17">
            <v>800</v>
          </cell>
          <cell r="E17">
            <v>20</v>
          </cell>
          <cell r="F17" t="str">
            <v>.81 Tankless W.H.  (new const. upgrade)</v>
          </cell>
          <cell r="G17" t="str">
            <v>0.81 EF Above Energy Star Home</v>
          </cell>
        </row>
        <row r="18">
          <cell r="A18" t="str">
            <v>N-GD106</v>
          </cell>
          <cell r="B18" t="str">
            <v>Tank upgrade (50 gal gas) Hi Eff Alternative</v>
          </cell>
          <cell r="C18">
            <v>76.847290640394107</v>
          </cell>
          <cell r="D18">
            <v>585</v>
          </cell>
          <cell r="E18">
            <v>15</v>
          </cell>
        </row>
        <row r="19">
          <cell r="A19" t="str">
            <v>N-GD107</v>
          </cell>
          <cell r="B19" t="str">
            <v>Solar hot water heater (50 gal) - With gas backup.</v>
          </cell>
          <cell r="C19">
            <v>116.78425531914893</v>
          </cell>
          <cell r="D19">
            <v>6430.2853608247415</v>
          </cell>
          <cell r="E19">
            <v>20</v>
          </cell>
        </row>
        <row r="20">
          <cell r="A20" t="str">
            <v>N-GD108</v>
          </cell>
          <cell r="B20" t="str">
            <v>Tankless Gas heater</v>
          </cell>
          <cell r="C20">
            <v>94.117647058823479</v>
          </cell>
          <cell r="D20">
            <v>1050</v>
          </cell>
          <cell r="E20">
            <v>20</v>
          </cell>
        </row>
        <row r="21">
          <cell r="A21" t="str">
            <v>N-GD109</v>
          </cell>
          <cell r="B21" t="str">
            <v>Upgrade to Navien Tankless Gas heater</v>
          </cell>
          <cell r="C21">
            <v>13.747521480502304</v>
          </cell>
          <cell r="D21">
            <v>150</v>
          </cell>
          <cell r="E21">
            <v>20</v>
          </cell>
        </row>
        <row r="22">
          <cell r="A22" t="str">
            <v>N-GH129</v>
          </cell>
          <cell r="B22" t="str">
            <v>E* Insulation, Ducts, DHW, Lights (Gas Z 3)</v>
          </cell>
          <cell r="C22">
            <v>172.78918815544239</v>
          </cell>
          <cell r="D22">
            <v>1398</v>
          </cell>
          <cell r="E22">
            <v>45</v>
          </cell>
        </row>
        <row r="23">
          <cell r="A23" t="str">
            <v>N-GH130</v>
          </cell>
          <cell r="B23" t="str">
            <v>Heating upgrade (AFUE 90) (Z 3)</v>
          </cell>
          <cell r="C23">
            <v>84.103236843220017</v>
          </cell>
          <cell r="D23">
            <v>150</v>
          </cell>
          <cell r="E23">
            <v>15</v>
          </cell>
        </row>
        <row r="24">
          <cell r="A24" t="str">
            <v>N-GH131</v>
          </cell>
          <cell r="B24" t="str">
            <v>Window U=.3 (Gas Z 3)</v>
          </cell>
          <cell r="C24">
            <v>19.434999999999999</v>
          </cell>
          <cell r="D24">
            <v>183</v>
          </cell>
          <cell r="E24">
            <v>45</v>
          </cell>
        </row>
        <row r="25">
          <cell r="A25" t="str">
            <v>N-GH132</v>
          </cell>
          <cell r="B25" t="str">
            <v>HRV, E* (Gas Z 3)</v>
          </cell>
          <cell r="C25">
            <v>125.58</v>
          </cell>
          <cell r="D25">
            <v>300</v>
          </cell>
          <cell r="E25">
            <v>15</v>
          </cell>
        </row>
        <row r="26">
          <cell r="A26" t="str">
            <v>N-GH133</v>
          </cell>
          <cell r="B26" t="str">
            <v>Ducts Indoor, DHW, Lights (Gas Z 3)</v>
          </cell>
          <cell r="C26">
            <v>163.10284751802882</v>
          </cell>
          <cell r="D26">
            <v>775</v>
          </cell>
          <cell r="E26">
            <v>45</v>
          </cell>
        </row>
        <row r="27">
          <cell r="A27" t="str">
            <v>N-GH134</v>
          </cell>
          <cell r="B27" t="str">
            <v>E* Insulation, Ducts, DHW, Lights (Gas Z 4)</v>
          </cell>
          <cell r="C27">
            <v>123.52440659565997</v>
          </cell>
          <cell r="D27">
            <v>1398</v>
          </cell>
          <cell r="E27">
            <v>45</v>
          </cell>
        </row>
        <row r="28">
          <cell r="A28" t="str">
            <v>N-GH135</v>
          </cell>
          <cell r="B28" t="str">
            <v>Heating upgrade (AFUE 90) (Z 4)</v>
          </cell>
          <cell r="C28">
            <v>63.400901620273551</v>
          </cell>
          <cell r="D28">
            <v>150</v>
          </cell>
          <cell r="E28">
            <v>15</v>
          </cell>
        </row>
        <row r="29">
          <cell r="A29" t="str">
            <v>N-GH136</v>
          </cell>
          <cell r="B29" t="str">
            <v>Window U=.3 (Gas Z 4)</v>
          </cell>
          <cell r="C29">
            <v>14.651</v>
          </cell>
          <cell r="D29">
            <v>183</v>
          </cell>
          <cell r="E29">
            <v>45</v>
          </cell>
        </row>
        <row r="30">
          <cell r="A30" t="str">
            <v>N-GH137</v>
          </cell>
          <cell r="B30" t="str">
            <v>HRV, E* (Gas Z 4)</v>
          </cell>
          <cell r="C30">
            <v>94.668000000000006</v>
          </cell>
          <cell r="D30">
            <v>300</v>
          </cell>
          <cell r="E30">
            <v>15</v>
          </cell>
        </row>
        <row r="31">
          <cell r="A31" t="str">
            <v>N-GH138</v>
          </cell>
          <cell r="B31" t="str">
            <v>Ducts Indoor, DHW, Lights (Gas Z 4)</v>
          </cell>
          <cell r="C31">
            <v>122.95445428282173</v>
          </cell>
          <cell r="D31">
            <v>775</v>
          </cell>
          <cell r="E31">
            <v>45</v>
          </cell>
        </row>
        <row r="32">
          <cell r="A32" t="str">
            <v>N-GH139</v>
          </cell>
          <cell r="B32" t="str">
            <v>Tank upgrade (50 gal gas)</v>
          </cell>
          <cell r="C32">
            <v>28.921023359288096</v>
          </cell>
          <cell r="D32">
            <v>200</v>
          </cell>
          <cell r="E32">
            <v>15</v>
          </cell>
        </row>
        <row r="33">
          <cell r="A33" t="str">
            <v>N-H101</v>
          </cell>
          <cell r="B33" t="str">
            <v>E* Insulation, Ducts, Zone 1</v>
          </cell>
          <cell r="C33">
            <v>94.5</v>
          </cell>
          <cell r="D33">
            <v>1000</v>
          </cell>
          <cell r="E33">
            <v>30</v>
          </cell>
          <cell r="F33" t="str">
            <v>Energy * Qualified Gas</v>
          </cell>
          <cell r="G33" t="str">
            <v>90% AFUE Rating</v>
          </cell>
        </row>
        <row r="34">
          <cell r="A34" t="str">
            <v>N-H102</v>
          </cell>
          <cell r="B34" t="str">
            <v>E* Insulation, Ducts, Zone 2</v>
          </cell>
          <cell r="C34">
            <v>101.7</v>
          </cell>
          <cell r="D34">
            <v>1000</v>
          </cell>
          <cell r="E34">
            <v>30</v>
          </cell>
          <cell r="F34" t="str">
            <v>Energy * Qualified Gas</v>
          </cell>
          <cell r="G34" t="str">
            <v>90% AFUE Rating</v>
          </cell>
        </row>
        <row r="35">
          <cell r="A35" t="str">
            <v>N-H103</v>
          </cell>
          <cell r="B35" t="str">
            <v>E* Insulation, Ducts, Zone 3</v>
          </cell>
          <cell r="C35">
            <v>126</v>
          </cell>
          <cell r="D35">
            <v>1000</v>
          </cell>
          <cell r="E35">
            <v>30</v>
          </cell>
          <cell r="F35" t="str">
            <v>Energy * Qualified Gas</v>
          </cell>
          <cell r="G35" t="str">
            <v>90% AFUE Rating</v>
          </cell>
        </row>
        <row r="36">
          <cell r="A36" t="str">
            <v>N-H104</v>
          </cell>
          <cell r="B36" t="str">
            <v>Heating upgrade (AFUE 90), Zone 1</v>
          </cell>
          <cell r="C36">
            <v>61.2</v>
          </cell>
          <cell r="D36">
            <v>500</v>
          </cell>
          <cell r="E36">
            <v>18</v>
          </cell>
          <cell r="F36" t="str">
            <v>90% AFUE New Gas Furnace (New)</v>
          </cell>
          <cell r="G36" t="str">
            <v>90% AFUE Rating</v>
          </cell>
        </row>
        <row r="37">
          <cell r="A37" t="str">
            <v>N-H105</v>
          </cell>
          <cell r="B37" t="str">
            <v>Heating upgrade (AFUE 90), Zone 2</v>
          </cell>
          <cell r="C37">
            <v>81</v>
          </cell>
          <cell r="D37">
            <v>500</v>
          </cell>
          <cell r="E37">
            <v>18</v>
          </cell>
          <cell r="F37" t="str">
            <v>90% AFUE New Gas Furnace (New)</v>
          </cell>
          <cell r="G37" t="str">
            <v>90% AFUE Rating</v>
          </cell>
        </row>
        <row r="38">
          <cell r="A38" t="str">
            <v>N-H106</v>
          </cell>
          <cell r="B38" t="str">
            <v>Heating upgrade (AFUE 90), Zone 3</v>
          </cell>
          <cell r="C38">
            <v>64.8</v>
          </cell>
          <cell r="D38">
            <v>500</v>
          </cell>
          <cell r="E38">
            <v>18</v>
          </cell>
          <cell r="F38" t="str">
            <v>90% AFUE New Gas Furnace (New)</v>
          </cell>
          <cell r="G38" t="str">
            <v>90% AFUE Rating</v>
          </cell>
        </row>
        <row r="39">
          <cell r="A39" t="str">
            <v>N-H107</v>
          </cell>
          <cell r="B39" t="str">
            <v>Window U=.3, Zone 1</v>
          </cell>
          <cell r="C39">
            <v>28.8</v>
          </cell>
          <cell r="D39">
            <v>720</v>
          </cell>
          <cell r="E39">
            <v>45</v>
          </cell>
        </row>
        <row r="40">
          <cell r="A40" t="str">
            <v>N-H108</v>
          </cell>
          <cell r="B40" t="str">
            <v>Window U=.3, Zone 2</v>
          </cell>
          <cell r="C40">
            <v>31.5</v>
          </cell>
          <cell r="D40">
            <v>720</v>
          </cell>
          <cell r="E40">
            <v>45</v>
          </cell>
        </row>
        <row r="41">
          <cell r="A41" t="str">
            <v>N-H109</v>
          </cell>
          <cell r="B41" t="str">
            <v>Window U=.3, Zone 3</v>
          </cell>
          <cell r="C41">
            <v>36</v>
          </cell>
          <cell r="D41">
            <v>720</v>
          </cell>
          <cell r="E41">
            <v>45</v>
          </cell>
        </row>
        <row r="42">
          <cell r="A42" t="str">
            <v>N-H110</v>
          </cell>
          <cell r="B42" t="str">
            <v>HRV, E*, Zone 1</v>
          </cell>
          <cell r="C42">
            <v>76.5</v>
          </cell>
          <cell r="D42">
            <v>1500</v>
          </cell>
          <cell r="E42">
            <v>45</v>
          </cell>
        </row>
        <row r="43">
          <cell r="A43" t="str">
            <v>N-H111</v>
          </cell>
          <cell r="B43" t="str">
            <v>HRV, E*, Zone 2</v>
          </cell>
          <cell r="C43">
            <v>81</v>
          </cell>
          <cell r="D43">
            <v>1500</v>
          </cell>
          <cell r="E43">
            <v>45</v>
          </cell>
        </row>
        <row r="44">
          <cell r="A44" t="str">
            <v>N-H112</v>
          </cell>
          <cell r="B44" t="str">
            <v>HRV, E*, Zone 3</v>
          </cell>
          <cell r="C44">
            <v>93.6</v>
          </cell>
          <cell r="D44">
            <v>1500</v>
          </cell>
          <cell r="E44">
            <v>45</v>
          </cell>
        </row>
        <row r="45">
          <cell r="A45" t="str">
            <v>N-H113</v>
          </cell>
          <cell r="B45" t="str">
            <v>E* Plus (FTC) Insulation, Zone 1</v>
          </cell>
          <cell r="C45">
            <v>220.5</v>
          </cell>
          <cell r="D45">
            <v>3700</v>
          </cell>
          <cell r="E45">
            <v>30</v>
          </cell>
          <cell r="F45" t="str">
            <v>Energy * Plus</v>
          </cell>
          <cell r="G45" t="str">
            <v>Federal Tax Credit Eligible</v>
          </cell>
        </row>
        <row r="46">
          <cell r="A46" t="str">
            <v>N-H114</v>
          </cell>
          <cell r="B46" t="str">
            <v>E* Plus (FTC) Insulation, Zone 2</v>
          </cell>
          <cell r="C46">
            <v>234.9</v>
          </cell>
          <cell r="D46">
            <v>3700</v>
          </cell>
          <cell r="E46">
            <v>30</v>
          </cell>
          <cell r="F46" t="str">
            <v>Energy * Plus</v>
          </cell>
          <cell r="G46" t="str">
            <v>Federal Tax Credit Eligible</v>
          </cell>
        </row>
        <row r="47">
          <cell r="A47" t="str">
            <v>N-H115</v>
          </cell>
          <cell r="B47" t="str">
            <v>E* Plus (FTC) Insulation, Zone 3</v>
          </cell>
          <cell r="C47">
            <v>296.10000000000002</v>
          </cell>
          <cell r="D47">
            <v>3700</v>
          </cell>
          <cell r="E47">
            <v>30</v>
          </cell>
          <cell r="F47" t="str">
            <v>Energy * Plus</v>
          </cell>
          <cell r="G47" t="str">
            <v>Federal Tax Credit Eligible</v>
          </cell>
        </row>
        <row r="48">
          <cell r="A48" t="str">
            <v>R-A102</v>
          </cell>
          <cell r="B48" t="str">
            <v>MEF 2.0 Washer</v>
          </cell>
          <cell r="C48">
            <v>5.6</v>
          </cell>
          <cell r="D48">
            <v>113</v>
          </cell>
          <cell r="E48">
            <v>12</v>
          </cell>
          <cell r="F48" t="str">
            <v>2.0 MEF E* Clothes Washer</v>
          </cell>
          <cell r="G48" t="str">
            <v>2.0 MEF</v>
          </cell>
        </row>
        <row r="49">
          <cell r="A49" t="str">
            <v>R-A103</v>
          </cell>
          <cell r="B49" t="str">
            <v>Estar Dishwasher</v>
          </cell>
          <cell r="C49">
            <v>2.1501899999999998</v>
          </cell>
          <cell r="D49">
            <v>38</v>
          </cell>
          <cell r="E49">
            <v>12</v>
          </cell>
        </row>
        <row r="50">
          <cell r="A50" t="str">
            <v>R-DG101</v>
          </cell>
          <cell r="B50" t="str">
            <v>Tank upgrade (50 gal gas)</v>
          </cell>
          <cell r="C50">
            <v>13.125695216907701</v>
          </cell>
          <cell r="D50">
            <v>350</v>
          </cell>
          <cell r="E50">
            <v>15</v>
          </cell>
          <cell r="F50" t="str">
            <v>.62 Water Heater</v>
          </cell>
          <cell r="G50" t="str">
            <v>0.62 Energy Factor or Greater</v>
          </cell>
        </row>
        <row r="51">
          <cell r="A51" t="str">
            <v>R-DG102</v>
          </cell>
          <cell r="B51" t="str">
            <v>Tank upgrade (50 gal gas) condensing</v>
          </cell>
          <cell r="C51">
            <v>66.238973536487578</v>
          </cell>
          <cell r="D51">
            <v>2500</v>
          </cell>
          <cell r="E51">
            <v>15</v>
          </cell>
        </row>
        <row r="52">
          <cell r="A52" t="str">
            <v>R-DG103</v>
          </cell>
          <cell r="B52" t="str">
            <v>Solar hot water heater (50 gal) - Solar Zone 2.  With gas backup.</v>
          </cell>
          <cell r="C52">
            <v>112.67904509283822</v>
          </cell>
          <cell r="D52">
            <v>3850</v>
          </cell>
          <cell r="E52">
            <v>20</v>
          </cell>
        </row>
        <row r="53">
          <cell r="A53" t="str">
            <v>R-DG104</v>
          </cell>
          <cell r="B53" t="str">
            <v>Tankless Gas heater</v>
          </cell>
          <cell r="C53">
            <v>42.714932126696823</v>
          </cell>
          <cell r="D53">
            <v>800</v>
          </cell>
          <cell r="E53">
            <v>20</v>
          </cell>
          <cell r="F53" t="str">
            <v>.81 Tankless Water Heater (replace)</v>
          </cell>
          <cell r="G53" t="str">
            <v>0.81 Energy Factor</v>
          </cell>
        </row>
        <row r="54">
          <cell r="A54" t="str">
            <v>R-GD110</v>
          </cell>
          <cell r="B54" t="str">
            <v>Tankless Gas heater replace</v>
          </cell>
          <cell r="C54">
            <v>94.117647058823479</v>
          </cell>
          <cell r="D54">
            <v>800</v>
          </cell>
          <cell r="E54">
            <v>20</v>
          </cell>
        </row>
        <row r="55">
          <cell r="A55" t="str">
            <v>R-GD111</v>
          </cell>
          <cell r="B55" t="str">
            <v>Tank upgrade (50 gal gas) Hi Eff Alternative</v>
          </cell>
          <cell r="C55">
            <v>76.847290640394107</v>
          </cell>
          <cell r="D55">
            <v>585</v>
          </cell>
          <cell r="E55">
            <v>15</v>
          </cell>
        </row>
        <row r="56">
          <cell r="A56" t="str">
            <v>R-GD112</v>
          </cell>
          <cell r="B56" t="str">
            <v>Upgrade to Navien Tankless Gas heater</v>
          </cell>
          <cell r="C56">
            <v>13.747521480502304</v>
          </cell>
          <cell r="D56">
            <v>150</v>
          </cell>
          <cell r="E56">
            <v>20</v>
          </cell>
        </row>
        <row r="57">
          <cell r="A57" t="str">
            <v>R-GD113</v>
          </cell>
          <cell r="B57" t="str">
            <v>Solar hot water heater (50 gal) - With gas backup.</v>
          </cell>
          <cell r="C57">
            <v>116.78425531914893</v>
          </cell>
          <cell r="D57">
            <v>6430.2853608247415</v>
          </cell>
          <cell r="E57">
            <v>20</v>
          </cell>
        </row>
        <row r="58">
          <cell r="A58" t="str">
            <v>R-GH114</v>
          </cell>
          <cell r="B58" t="str">
            <v>Duct Sealing,  Z 3</v>
          </cell>
          <cell r="C58">
            <v>160.60137954288945</v>
          </cell>
          <cell r="D58">
            <v>619</v>
          </cell>
          <cell r="E58">
            <v>20</v>
          </cell>
        </row>
        <row r="59">
          <cell r="A59" t="str">
            <v>R-GH115</v>
          </cell>
          <cell r="B59" t="str">
            <v>AFUE 90 to hydrocoil combo, Z 3</v>
          </cell>
          <cell r="C59">
            <v>171.60567326367018</v>
          </cell>
          <cell r="D59">
            <v>300</v>
          </cell>
          <cell r="E59">
            <v>45</v>
          </cell>
        </row>
        <row r="60">
          <cell r="A60" t="str">
            <v>R-GH116</v>
          </cell>
          <cell r="B60" t="str">
            <v>Boiler to Polaris Combo radiant, Z 3</v>
          </cell>
          <cell r="C60">
            <v>398.56802919597578</v>
          </cell>
          <cell r="D60">
            <v>4400</v>
          </cell>
          <cell r="E60">
            <v>45</v>
          </cell>
        </row>
        <row r="61">
          <cell r="A61" t="str">
            <v>R-GH117</v>
          </cell>
          <cell r="B61" t="str">
            <v>Duct Sealing,  Z 4</v>
          </cell>
          <cell r="C61">
            <v>151.29711399304443</v>
          </cell>
          <cell r="D61">
            <v>619</v>
          </cell>
          <cell r="E61">
            <v>20</v>
          </cell>
        </row>
        <row r="62">
          <cell r="A62" t="str">
            <v>R-GH118</v>
          </cell>
          <cell r="B62" t="str">
            <v>AFUE 90 to hydrocoil combo, Z 4</v>
          </cell>
          <cell r="C62">
            <v>168.58131406305466</v>
          </cell>
          <cell r="D62">
            <v>300</v>
          </cell>
          <cell r="E62">
            <v>45</v>
          </cell>
        </row>
        <row r="63">
          <cell r="A63" t="str">
            <v>R-GH119</v>
          </cell>
          <cell r="B63" t="str">
            <v>Boiler to Polaris Combo radiant, Z 4</v>
          </cell>
          <cell r="C63">
            <v>381.35511159032558</v>
          </cell>
          <cell r="D63">
            <v>4400</v>
          </cell>
          <cell r="E63">
            <v>45</v>
          </cell>
        </row>
        <row r="64">
          <cell r="A64" t="str">
            <v>R-GH122</v>
          </cell>
          <cell r="B64" t="str">
            <v>AFUE 90+ Furnace, Z 3</v>
          </cell>
          <cell r="C64">
            <v>77.143331535369825</v>
          </cell>
          <cell r="D64">
            <v>300</v>
          </cell>
          <cell r="E64">
            <v>18</v>
          </cell>
        </row>
        <row r="65">
          <cell r="A65" t="str">
            <v>R-GH123</v>
          </cell>
          <cell r="B65" t="str">
            <v>Duct Sealing and AFUE 90+ , Z 3</v>
          </cell>
          <cell r="C65">
            <v>160.60137954288945</v>
          </cell>
          <cell r="D65">
            <v>1600</v>
          </cell>
          <cell r="E65">
            <v>20</v>
          </cell>
        </row>
        <row r="66">
          <cell r="A66" t="str">
            <v>R-GH124</v>
          </cell>
          <cell r="B66" t="str">
            <v>AFUE 90+ Furnace, Z 4</v>
          </cell>
          <cell r="C66">
            <v>77.143331535369825</v>
          </cell>
          <cell r="D66">
            <v>300</v>
          </cell>
          <cell r="E66">
            <v>18</v>
          </cell>
        </row>
        <row r="67">
          <cell r="A67" t="str">
            <v>R-GH125</v>
          </cell>
          <cell r="B67" t="str">
            <v>Duct Sealing and AFUE 90+ , Z 4</v>
          </cell>
          <cell r="C67">
            <v>151.29711399304443</v>
          </cell>
          <cell r="D67">
            <v>1600</v>
          </cell>
          <cell r="E67">
            <v>20</v>
          </cell>
        </row>
        <row r="68">
          <cell r="A68" t="str">
            <v>R-GW117</v>
          </cell>
          <cell r="B68" t="str">
            <v>Wx insulation (ceiling, floor), Z 1-2</v>
          </cell>
          <cell r="C68">
            <v>322.22636417500001</v>
          </cell>
          <cell r="D68">
            <v>2099</v>
          </cell>
          <cell r="E68">
            <v>45</v>
          </cell>
        </row>
        <row r="69">
          <cell r="A69" t="str">
            <v>R-GW118</v>
          </cell>
          <cell r="B69" t="str">
            <v>Wx insulation (add walls), Z 1-2</v>
          </cell>
          <cell r="C69">
            <v>260.71676622499996</v>
          </cell>
          <cell r="D69">
            <v>1305</v>
          </cell>
          <cell r="E69">
            <v>45</v>
          </cell>
        </row>
        <row r="70">
          <cell r="A70" t="str">
            <v>R-GW119</v>
          </cell>
          <cell r="B70" t="str">
            <v>Window, retro (U=.35), Z 1-2</v>
          </cell>
          <cell r="C70">
            <v>154.92191476249997</v>
          </cell>
          <cell r="D70">
            <v>4500</v>
          </cell>
          <cell r="E70">
            <v>45</v>
          </cell>
        </row>
        <row r="71">
          <cell r="A71" t="str">
            <v>R-GW120</v>
          </cell>
          <cell r="B71" t="str">
            <v>Window replace (U=.35), Z 1-2</v>
          </cell>
          <cell r="C71">
            <v>19.365239345312496</v>
          </cell>
          <cell r="D71">
            <v>350</v>
          </cell>
          <cell r="E71">
            <v>45</v>
          </cell>
        </row>
        <row r="72">
          <cell r="A72" t="str">
            <v>R-GW121</v>
          </cell>
          <cell r="B72" t="str">
            <v>HRV, Z 1-2</v>
          </cell>
          <cell r="C72">
            <v>58.700080343749981</v>
          </cell>
          <cell r="D72">
            <v>2000</v>
          </cell>
          <cell r="E72">
            <v>36</v>
          </cell>
        </row>
        <row r="73">
          <cell r="A73" t="str">
            <v>R-GW122</v>
          </cell>
          <cell r="B73" t="str">
            <v>Wx insulation (ceiling, floor), Z 3</v>
          </cell>
          <cell r="C73">
            <v>450.30187691249995</v>
          </cell>
          <cell r="D73">
            <v>2099</v>
          </cell>
          <cell r="E73">
            <v>45</v>
          </cell>
        </row>
        <row r="74">
          <cell r="A74" t="str">
            <v>R-GW123</v>
          </cell>
          <cell r="B74" t="str">
            <v>Wx insulation (add walls), Z 3</v>
          </cell>
          <cell r="C74">
            <v>379.38024886249991</v>
          </cell>
          <cell r="D74">
            <v>1305</v>
          </cell>
          <cell r="E74">
            <v>45</v>
          </cell>
        </row>
        <row r="75">
          <cell r="A75" t="str">
            <v>R-GW124</v>
          </cell>
          <cell r="B75" t="str">
            <v>Window, retro (U=.35), Z 3</v>
          </cell>
          <cell r="C75">
            <v>223.63618506250003</v>
          </cell>
          <cell r="D75">
            <v>4500</v>
          </cell>
          <cell r="E75">
            <v>45</v>
          </cell>
        </row>
        <row r="76">
          <cell r="A76" t="str">
            <v>R-GW125</v>
          </cell>
          <cell r="B76" t="str">
            <v>Window replace (U=.35), Z 3</v>
          </cell>
          <cell r="C76">
            <v>27.954523132812504</v>
          </cell>
          <cell r="D76">
            <v>350</v>
          </cell>
          <cell r="E76">
            <v>45</v>
          </cell>
        </row>
        <row r="77">
          <cell r="A77" t="str">
            <v>R-GW126</v>
          </cell>
          <cell r="B77" t="str">
            <v>HRV, Z 3</v>
          </cell>
          <cell r="C77">
            <v>89.166715462499965</v>
          </cell>
          <cell r="D77">
            <v>2000</v>
          </cell>
          <cell r="E77">
            <v>18</v>
          </cell>
        </row>
        <row r="78">
          <cell r="A78" t="str">
            <v>R-GW127</v>
          </cell>
          <cell r="B78" t="str">
            <v>Wx insulation (ceiling, floor), Z 4</v>
          </cell>
          <cell r="C78">
            <v>450.30187691249995</v>
          </cell>
          <cell r="D78">
            <v>2099</v>
          </cell>
          <cell r="E78">
            <v>45</v>
          </cell>
        </row>
        <row r="79">
          <cell r="A79" t="str">
            <v>R-GW128</v>
          </cell>
          <cell r="B79" t="str">
            <v>Wx insulation (add walls), Z 4</v>
          </cell>
          <cell r="C79">
            <v>379.38024886249991</v>
          </cell>
          <cell r="D79">
            <v>1305</v>
          </cell>
          <cell r="E79">
            <v>45</v>
          </cell>
        </row>
        <row r="80">
          <cell r="A80" t="str">
            <v>R-GW129</v>
          </cell>
          <cell r="B80" t="str">
            <v>Window, retro (U=.35), Z 4</v>
          </cell>
          <cell r="C80">
            <v>223.63618506250003</v>
          </cell>
          <cell r="D80">
            <v>4500</v>
          </cell>
          <cell r="E80">
            <v>45</v>
          </cell>
        </row>
        <row r="81">
          <cell r="A81" t="str">
            <v>R-GW130</v>
          </cell>
          <cell r="B81" t="str">
            <v>Window replace (U=.35), Z 4</v>
          </cell>
          <cell r="C81">
            <v>27.954523132812504</v>
          </cell>
          <cell r="D81">
            <v>350</v>
          </cell>
          <cell r="E81">
            <v>45</v>
          </cell>
        </row>
        <row r="82">
          <cell r="A82" t="str">
            <v>R-GW131</v>
          </cell>
          <cell r="B82" t="str">
            <v>HRV, Z 4</v>
          </cell>
          <cell r="C82">
            <v>89.166715462499965</v>
          </cell>
          <cell r="D82">
            <v>2000</v>
          </cell>
          <cell r="E82">
            <v>18</v>
          </cell>
        </row>
        <row r="83">
          <cell r="A83" t="str">
            <v>R-H101</v>
          </cell>
          <cell r="B83" t="str">
            <v>Duct Sealing, Zone 1</v>
          </cell>
          <cell r="C83">
            <v>87.5</v>
          </cell>
          <cell r="D83">
            <v>800</v>
          </cell>
          <cell r="E83">
            <v>20</v>
          </cell>
          <cell r="F83" t="str">
            <v>PTCS Duct Sealing</v>
          </cell>
          <cell r="G83" t="str">
            <v>PTCS Certified Duct Sealing</v>
          </cell>
        </row>
        <row r="84">
          <cell r="A84" t="str">
            <v>R-H102</v>
          </cell>
          <cell r="B84" t="str">
            <v>Duct Sealing, Zone 2</v>
          </cell>
          <cell r="C84">
            <v>77</v>
          </cell>
          <cell r="D84">
            <v>800</v>
          </cell>
          <cell r="E84">
            <v>20</v>
          </cell>
          <cell r="F84" t="str">
            <v>PTCS Duct Sealing</v>
          </cell>
          <cell r="G84" t="str">
            <v>PTCS Certified Duct Sealing</v>
          </cell>
        </row>
        <row r="85">
          <cell r="A85" t="str">
            <v>R-H103</v>
          </cell>
          <cell r="B85" t="str">
            <v>Duct Sealing, Zone 3</v>
          </cell>
          <cell r="C85">
            <v>113.4</v>
          </cell>
          <cell r="D85">
            <v>800</v>
          </cell>
          <cell r="E85">
            <v>20</v>
          </cell>
          <cell r="F85" t="str">
            <v>PTCS Duct Sealing</v>
          </cell>
          <cell r="G85" t="str">
            <v>PTCS Certified Duct Sealing</v>
          </cell>
        </row>
        <row r="86">
          <cell r="A86" t="str">
            <v>R-H104</v>
          </cell>
          <cell r="B86" t="str">
            <v>AFUE 90+ Furnace, Zone 1</v>
          </cell>
          <cell r="C86">
            <v>81.207699999999988</v>
          </cell>
          <cell r="D86">
            <v>800</v>
          </cell>
          <cell r="E86">
            <v>18</v>
          </cell>
          <cell r="F86" t="str">
            <v>90% AFUE New Gas Furnace (Existing)</v>
          </cell>
          <cell r="G86" t="str">
            <v>90% AFUE Rating</v>
          </cell>
        </row>
        <row r="87">
          <cell r="A87" t="str">
            <v>R-H105</v>
          </cell>
          <cell r="B87" t="str">
            <v>AFUE 90+ Furnace, Zone 2</v>
          </cell>
          <cell r="C87">
            <v>75.167400000000015</v>
          </cell>
          <cell r="D87">
            <v>800</v>
          </cell>
          <cell r="E87">
            <v>18</v>
          </cell>
          <cell r="F87" t="str">
            <v>90% AFUE New Gas Furnace (Existing)</v>
          </cell>
          <cell r="G87" t="str">
            <v>90% AFUE Rating</v>
          </cell>
        </row>
        <row r="88">
          <cell r="A88" t="str">
            <v>R-H106</v>
          </cell>
          <cell r="B88" t="str">
            <v>AFUE 90+ Furnace, Zone 3</v>
          </cell>
          <cell r="C88">
            <v>98.611099999999993</v>
          </cell>
          <cell r="D88">
            <v>800</v>
          </cell>
          <cell r="E88">
            <v>18</v>
          </cell>
          <cell r="F88" t="str">
            <v>90% AFUE New Gas Furnace (Existing)</v>
          </cell>
          <cell r="G88" t="str">
            <v>90% AFUE Rating</v>
          </cell>
        </row>
        <row r="89">
          <cell r="A89" t="str">
            <v>R-H107</v>
          </cell>
          <cell r="B89" t="str">
            <v>AFUE 85 DHW combo, Zone 1</v>
          </cell>
          <cell r="C89">
            <v>109.17087126137841</v>
          </cell>
          <cell r="D89">
            <v>2150</v>
          </cell>
          <cell r="E89">
            <v>18</v>
          </cell>
        </row>
        <row r="90">
          <cell r="A90" t="str">
            <v>R-H108</v>
          </cell>
          <cell r="B90" t="str">
            <v>AFUE 85 DHW combo, Zone 2</v>
          </cell>
          <cell r="C90">
            <v>101.45812743823147</v>
          </cell>
          <cell r="D90">
            <v>2150</v>
          </cell>
          <cell r="E90">
            <v>18</v>
          </cell>
        </row>
        <row r="91">
          <cell r="A91" t="str">
            <v>R-H109</v>
          </cell>
          <cell r="B91" t="str">
            <v>AFUE 85 DHW combo, Zone 3</v>
          </cell>
          <cell r="C91">
            <v>115.20416124837449</v>
          </cell>
          <cell r="D91">
            <v>2150</v>
          </cell>
          <cell r="E91">
            <v>18</v>
          </cell>
        </row>
        <row r="92">
          <cell r="A92" t="str">
            <v>R-H110</v>
          </cell>
          <cell r="B92" t="str">
            <v>Combo with Hot Water delivery, Zone 1</v>
          </cell>
          <cell r="C92">
            <v>297.25877763328992</v>
          </cell>
          <cell r="D92">
            <v>4000</v>
          </cell>
          <cell r="E92">
            <v>30</v>
          </cell>
        </row>
        <row r="93">
          <cell r="A93" t="str">
            <v>R-H111</v>
          </cell>
          <cell r="B93" t="str">
            <v>Combo with Hot Water delivery, Zone 2</v>
          </cell>
          <cell r="C93">
            <v>287.83198959687905</v>
          </cell>
          <cell r="D93">
            <v>4000</v>
          </cell>
          <cell r="E93">
            <v>30</v>
          </cell>
        </row>
        <row r="94">
          <cell r="A94" t="str">
            <v>R-H112</v>
          </cell>
          <cell r="B94" t="str">
            <v>Combo with Hot Water delivery, Zone 3</v>
          </cell>
          <cell r="C94">
            <v>326.50729999999999</v>
          </cell>
          <cell r="D94">
            <v>4000</v>
          </cell>
          <cell r="E94">
            <v>30</v>
          </cell>
        </row>
        <row r="95">
          <cell r="A95" t="str">
            <v>R-H113</v>
          </cell>
          <cell r="B95" t="str">
            <v>Duct Sealing and AFUE 90+, Zone 1</v>
          </cell>
          <cell r="C95">
            <v>172.73549999999997</v>
          </cell>
          <cell r="D95">
            <v>1250</v>
          </cell>
          <cell r="E95">
            <v>20</v>
          </cell>
          <cell r="F95" t="str">
            <v>90% Furnace &amp; PTCS Duct Sealing</v>
          </cell>
          <cell r="G95" t="str">
            <v>90% AFUE Rating</v>
          </cell>
        </row>
        <row r="96">
          <cell r="A96" t="str">
            <v>R-H114</v>
          </cell>
          <cell r="B96" t="str">
            <v>Duct Sealing and AFUE 90+, Zone 2</v>
          </cell>
          <cell r="C96">
            <v>160.37629999999999</v>
          </cell>
          <cell r="D96">
            <v>1250</v>
          </cell>
          <cell r="E96">
            <v>20</v>
          </cell>
          <cell r="F96" t="str">
            <v>90% Furnace &amp; PTCS Duct Sealing</v>
          </cell>
          <cell r="G96" t="str">
            <v>90% AFUE Rating</v>
          </cell>
        </row>
        <row r="97">
          <cell r="A97" t="str">
            <v>R-H115</v>
          </cell>
          <cell r="B97" t="str">
            <v>Duct Sealing and AFUE 90+, Zone 3</v>
          </cell>
          <cell r="C97">
            <v>210.43959999999998</v>
          </cell>
          <cell r="D97">
            <v>1250</v>
          </cell>
          <cell r="E97">
            <v>20</v>
          </cell>
          <cell r="F97" t="str">
            <v>90% Furnace &amp; PTCS Duct Sealing</v>
          </cell>
          <cell r="G97" t="str">
            <v>90% AFUE Rating</v>
          </cell>
        </row>
        <row r="98">
          <cell r="A98" t="str">
            <v>R-WG101</v>
          </cell>
          <cell r="B98" t="str">
            <v>Wx insulation 2 measures Zone 1</v>
          </cell>
          <cell r="C98">
            <v>228.30149999999998</v>
          </cell>
          <cell r="D98">
            <v>2400</v>
          </cell>
          <cell r="E98">
            <v>45</v>
          </cell>
        </row>
        <row r="99">
          <cell r="A99" t="str">
            <v>R-WG102</v>
          </cell>
          <cell r="B99" t="str">
            <v>Wx insulation 2 measures Zone 2</v>
          </cell>
          <cell r="C99">
            <v>221.84399999999997</v>
          </cell>
          <cell r="D99">
            <v>2400</v>
          </cell>
          <cell r="E99">
            <v>45</v>
          </cell>
        </row>
        <row r="100">
          <cell r="A100" t="str">
            <v>R-WG103</v>
          </cell>
          <cell r="B100" t="str">
            <v>Wx insulation 2 measures Zone 3</v>
          </cell>
          <cell r="C100">
            <v>258.29090000000002</v>
          </cell>
          <cell r="D100">
            <v>2400</v>
          </cell>
          <cell r="E100">
            <v>45</v>
          </cell>
        </row>
        <row r="101">
          <cell r="A101" t="str">
            <v>R-WG104</v>
          </cell>
          <cell r="B101" t="str">
            <v>Wx insulation 1 added measure Zone 1</v>
          </cell>
          <cell r="C101">
            <v>323.0514</v>
          </cell>
          <cell r="D101">
            <v>800</v>
          </cell>
          <cell r="E101">
            <v>45</v>
          </cell>
        </row>
        <row r="102">
          <cell r="A102" t="str">
            <v>R-WG105</v>
          </cell>
          <cell r="B102" t="str">
            <v>Wx insulation 1 added measure Zone 2</v>
          </cell>
          <cell r="C102">
            <v>313.69240000000002</v>
          </cell>
          <cell r="D102">
            <v>800</v>
          </cell>
          <cell r="E102">
            <v>45</v>
          </cell>
        </row>
        <row r="103">
          <cell r="A103" t="str">
            <v>R-WG106</v>
          </cell>
          <cell r="B103" t="str">
            <v>Wx insulation 1 added measure Zone 3</v>
          </cell>
          <cell r="C103">
            <v>367.34949999999998</v>
          </cell>
          <cell r="D103">
            <v>800</v>
          </cell>
          <cell r="E103">
            <v>45</v>
          </cell>
        </row>
        <row r="104">
          <cell r="A104" t="str">
            <v>R-WG107</v>
          </cell>
          <cell r="B104" t="str">
            <v>Window, replacement (U=.35) Zone 1</v>
          </cell>
          <cell r="C104">
            <v>474.95419999999996</v>
          </cell>
          <cell r="D104">
            <v>4500</v>
          </cell>
          <cell r="E104">
            <v>45</v>
          </cell>
        </row>
        <row r="105">
          <cell r="A105" t="str">
            <v>R-WG108</v>
          </cell>
          <cell r="B105" t="str">
            <v>Window, replacement (U=.35) Zone 2</v>
          </cell>
          <cell r="C105">
            <v>457.34780000000001</v>
          </cell>
          <cell r="D105">
            <v>4500</v>
          </cell>
          <cell r="E105">
            <v>45</v>
          </cell>
        </row>
        <row r="106">
          <cell r="A106" t="str">
            <v>R-WG109</v>
          </cell>
          <cell r="B106" t="str">
            <v>Window, replacement (U=.35) Zone 3</v>
          </cell>
          <cell r="C106">
            <v>543.73900000000003</v>
          </cell>
          <cell r="D106">
            <v>4500</v>
          </cell>
          <cell r="E106">
            <v>45</v>
          </cell>
        </row>
        <row r="107">
          <cell r="A107" t="str">
            <v>R-WG110</v>
          </cell>
          <cell r="B107" t="str">
            <v>Window upgrade (U=.4 to U=.35) Zone 1</v>
          </cell>
          <cell r="C107">
            <v>17.281599999999994</v>
          </cell>
          <cell r="D107">
            <v>350</v>
          </cell>
          <cell r="E107">
            <v>45</v>
          </cell>
        </row>
        <row r="108">
          <cell r="A108" t="str">
            <v>R-WG111</v>
          </cell>
          <cell r="B108" t="str">
            <v>Window upgrade (U=.4 to U=.35) Zone 2</v>
          </cell>
          <cell r="C108">
            <v>16.938599999999997</v>
          </cell>
          <cell r="D108">
            <v>350</v>
          </cell>
          <cell r="E108">
            <v>45</v>
          </cell>
        </row>
        <row r="109">
          <cell r="A109" t="str">
            <v>R-WG112</v>
          </cell>
          <cell r="B109" t="str">
            <v>Window upgrade (U=.4 to U=.35) Zone 3</v>
          </cell>
          <cell r="C109">
            <v>20.067599999999999</v>
          </cell>
          <cell r="D109">
            <v>350</v>
          </cell>
          <cell r="E109">
            <v>45</v>
          </cell>
        </row>
        <row r="110">
          <cell r="A110" t="str">
            <v>R-WG113</v>
          </cell>
          <cell r="B110" t="str">
            <v>HRV Zone 1</v>
          </cell>
          <cell r="C110">
            <v>65.181899999999999</v>
          </cell>
          <cell r="D110">
            <v>2000</v>
          </cell>
          <cell r="E110">
            <v>18</v>
          </cell>
        </row>
        <row r="111">
          <cell r="A111" t="str">
            <v>R-WG114</v>
          </cell>
          <cell r="B111" t="str">
            <v>HRV Zone 2</v>
          </cell>
          <cell r="C111">
            <v>63.179900000000011</v>
          </cell>
          <cell r="D111">
            <v>2000</v>
          </cell>
          <cell r="E111">
            <v>18</v>
          </cell>
        </row>
        <row r="112">
          <cell r="A112" t="str">
            <v>R-WG115</v>
          </cell>
          <cell r="B112" t="str">
            <v>HRV Zone 3</v>
          </cell>
          <cell r="C112">
            <v>73.857699999999994</v>
          </cell>
          <cell r="D112">
            <v>2000</v>
          </cell>
          <cell r="E112">
            <v>18</v>
          </cell>
        </row>
        <row r="113">
          <cell r="A113" t="str">
            <v>WALL</v>
          </cell>
          <cell r="B113" t="str">
            <v>WALL INSULATION ZONE 1</v>
          </cell>
          <cell r="C113">
            <v>119.46100000000001</v>
          </cell>
          <cell r="D113">
            <v>1184.5303867403316</v>
          </cell>
          <cell r="E113">
            <v>45</v>
          </cell>
          <cell r="F113" t="str">
            <v>Wall Insulation</v>
          </cell>
          <cell r="G113" t="str">
            <v>Equal to or Greater than R-11 to fill cavity</v>
          </cell>
        </row>
        <row r="114">
          <cell r="A114" t="str">
            <v>WALL</v>
          </cell>
          <cell r="B114" t="str">
            <v>WALL INSULATION ZONE 2</v>
          </cell>
          <cell r="C114">
            <v>115.89500000000001</v>
          </cell>
          <cell r="D114">
            <v>1188.5714285714289</v>
          </cell>
          <cell r="E114">
            <v>45</v>
          </cell>
          <cell r="F114" t="str">
            <v>Wall Insulation</v>
          </cell>
          <cell r="G114" t="str">
            <v>Equal to or Greater than R-11 to fill cavity</v>
          </cell>
        </row>
        <row r="115">
          <cell r="A115" t="str">
            <v>WALL</v>
          </cell>
          <cell r="B115" t="str">
            <v>WALL INSULATION ZONE3</v>
          </cell>
          <cell r="C115">
            <v>135.50800000000001</v>
          </cell>
          <cell r="D115">
            <v>1180.5825242718447</v>
          </cell>
          <cell r="E115">
            <v>45</v>
          </cell>
          <cell r="F115" t="str">
            <v>Wall Insulation</v>
          </cell>
          <cell r="G115" t="str">
            <v>Equal to or Greater than R-11 to fill cavity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tabSelected="1" zoomScale="80" workbookViewId="0">
      <selection activeCell="A31" sqref="A31:P31"/>
    </sheetView>
  </sheetViews>
  <sheetFormatPr defaultColWidth="9.109375" defaultRowHeight="13.2" x14ac:dyDescent="0.25"/>
  <cols>
    <col min="1" max="1" width="43" style="61" bestFit="1" customWidth="1"/>
    <col min="2" max="2" width="16" style="62" bestFit="1" customWidth="1"/>
    <col min="3" max="3" width="17.33203125" style="2" bestFit="1" customWidth="1"/>
    <col min="4" max="4" width="15.109375" style="2" bestFit="1" customWidth="1"/>
    <col min="5" max="5" width="14.88671875" style="2" bestFit="1" customWidth="1"/>
    <col min="6" max="6" width="14.88671875" style="2" customWidth="1"/>
    <col min="7" max="7" width="14.5546875" style="2" bestFit="1" customWidth="1"/>
    <col min="8" max="8" width="15.109375" style="47" bestFit="1" customWidth="1"/>
    <col min="9" max="9" width="15.109375" style="2" bestFit="1" customWidth="1"/>
    <col min="10" max="10" width="12" style="2" bestFit="1" customWidth="1"/>
    <col min="11" max="11" width="14.5546875" style="2" bestFit="1" customWidth="1"/>
    <col min="12" max="12" width="9.109375" style="2" bestFit="1" customWidth="1"/>
    <col min="13" max="13" width="5.6640625" style="2" customWidth="1"/>
    <col min="14" max="14" width="19.88671875" style="47" bestFit="1" customWidth="1"/>
    <col min="15" max="15" width="13.6640625" style="47" bestFit="1" customWidth="1"/>
    <col min="16" max="16" width="9.109375" style="47"/>
    <col min="17" max="16384" width="9.109375" style="2"/>
  </cols>
  <sheetData>
    <row r="1" spans="1:16" ht="17.399999999999999" x14ac:dyDescent="0.3">
      <c r="A1" s="147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</row>
    <row r="2" spans="1:16" s="85" customFormat="1" x14ac:dyDescent="0.25">
      <c r="A2" s="8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7.399999999999999" x14ac:dyDescent="0.3">
      <c r="A3" s="147" t="s">
        <v>61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</row>
    <row r="5" spans="1:16" s="10" customFormat="1" x14ac:dyDescent="0.25">
      <c r="A5" s="3"/>
      <c r="B5" s="3"/>
      <c r="C5" s="3" t="s">
        <v>1</v>
      </c>
      <c r="D5" s="3" t="s">
        <v>1</v>
      </c>
      <c r="E5" s="3" t="s">
        <v>2</v>
      </c>
      <c r="F5" s="3" t="s">
        <v>3</v>
      </c>
      <c r="G5" s="3" t="s">
        <v>4</v>
      </c>
      <c r="H5" s="3" t="s">
        <v>5</v>
      </c>
      <c r="I5" s="4" t="s">
        <v>1</v>
      </c>
      <c r="J5" s="5" t="s">
        <v>5</v>
      </c>
      <c r="K5" s="6" t="s">
        <v>6</v>
      </c>
      <c r="L5" s="7" t="s">
        <v>7</v>
      </c>
      <c r="M5" s="8"/>
      <c r="N5" s="3" t="s">
        <v>5</v>
      </c>
      <c r="O5" s="9" t="s">
        <v>8</v>
      </c>
      <c r="P5" s="9" t="s">
        <v>7</v>
      </c>
    </row>
    <row r="6" spans="1:16" s="10" customFormat="1" x14ac:dyDescent="0.25">
      <c r="A6" s="11"/>
      <c r="B6" s="11" t="s">
        <v>9</v>
      </c>
      <c r="C6" s="11" t="s">
        <v>10</v>
      </c>
      <c r="D6" s="11" t="s">
        <v>11</v>
      </c>
      <c r="E6" s="11" t="s">
        <v>12</v>
      </c>
      <c r="F6" s="11" t="s">
        <v>13</v>
      </c>
      <c r="G6" s="11" t="s">
        <v>14</v>
      </c>
      <c r="H6" s="11" t="s">
        <v>15</v>
      </c>
      <c r="I6" s="12" t="s">
        <v>5</v>
      </c>
      <c r="J6" s="13" t="s">
        <v>16</v>
      </c>
      <c r="K6" s="14" t="s">
        <v>17</v>
      </c>
      <c r="L6" s="15" t="s">
        <v>18</v>
      </c>
      <c r="M6" s="16"/>
      <c r="N6" s="11" t="s">
        <v>19</v>
      </c>
      <c r="O6" s="17" t="s">
        <v>17</v>
      </c>
      <c r="P6" s="17" t="s">
        <v>18</v>
      </c>
    </row>
    <row r="7" spans="1:16" s="10" customFormat="1" x14ac:dyDescent="0.25">
      <c r="A7" s="18" t="s">
        <v>5</v>
      </c>
      <c r="B7" s="18"/>
      <c r="C7" s="18" t="s">
        <v>20</v>
      </c>
      <c r="D7" s="18" t="s">
        <v>21</v>
      </c>
      <c r="E7" s="18"/>
      <c r="F7" s="18" t="s">
        <v>22</v>
      </c>
      <c r="G7" s="18" t="s">
        <v>20</v>
      </c>
      <c r="H7" s="18" t="s">
        <v>23</v>
      </c>
      <c r="I7" s="19" t="s">
        <v>24</v>
      </c>
      <c r="J7" s="20" t="s">
        <v>18</v>
      </c>
      <c r="K7" s="21" t="s">
        <v>23</v>
      </c>
      <c r="L7" s="22" t="s">
        <v>25</v>
      </c>
      <c r="M7" s="23"/>
      <c r="N7" s="18" t="s">
        <v>18</v>
      </c>
      <c r="O7" s="24" t="s">
        <v>23</v>
      </c>
      <c r="P7" s="24" t="s">
        <v>25</v>
      </c>
    </row>
    <row r="8" spans="1:16" s="10" customFormat="1" x14ac:dyDescent="0.25">
      <c r="A8" s="11"/>
      <c r="B8" s="11"/>
      <c r="C8" s="11"/>
      <c r="D8" s="11"/>
      <c r="E8" s="11"/>
      <c r="F8" s="11"/>
      <c r="G8" s="11"/>
      <c r="H8" s="11"/>
      <c r="I8" s="12"/>
      <c r="J8" s="25"/>
      <c r="K8" s="26"/>
      <c r="L8" s="27"/>
      <c r="M8" s="28"/>
      <c r="N8" s="29"/>
      <c r="O8" s="30"/>
      <c r="P8" s="31"/>
    </row>
    <row r="9" spans="1:16" x14ac:dyDescent="0.25">
      <c r="A9" s="32" t="s">
        <v>26</v>
      </c>
      <c r="B9" s="33">
        <v>563810</v>
      </c>
      <c r="C9" s="33">
        <v>167234</v>
      </c>
      <c r="D9" s="34">
        <v>1720497.15</v>
      </c>
      <c r="E9" s="34">
        <v>757568.7</v>
      </c>
      <c r="F9" s="35">
        <v>23.92</v>
      </c>
      <c r="G9" s="33">
        <v>2365307</v>
      </c>
      <c r="H9" s="34">
        <v>335394.11</v>
      </c>
      <c r="I9" s="36">
        <v>489060.4</v>
      </c>
      <c r="J9" s="145">
        <f>(I9/G9)</f>
        <v>0.20676402682611603</v>
      </c>
      <c r="K9" s="37">
        <f>(I9+H9)/G9</f>
        <v>0.34856131149148928</v>
      </c>
      <c r="L9" s="38">
        <f>(VLOOKUP($F9,AC,6)*$C9)/($I9+$H9)</f>
        <v>1.3347003462932114</v>
      </c>
      <c r="M9" s="28"/>
      <c r="N9" s="39">
        <f>(D9-E9)/G9</f>
        <v>0.40710506078069358</v>
      </c>
      <c r="O9" s="40">
        <f>(D9-E9+H9)/G9</f>
        <v>0.54890234544606686</v>
      </c>
      <c r="P9" s="41">
        <f>(VLOOKUP($F9,AC,4)*$C9)/($D9-$E9+$H9)</f>
        <v>0.73678029595357253</v>
      </c>
    </row>
    <row r="10" spans="1:16" ht="13.8" thickBot="1" x14ac:dyDescent="0.3">
      <c r="A10" s="32" t="s">
        <v>27</v>
      </c>
      <c r="B10" s="33">
        <v>212</v>
      </c>
      <c r="C10" s="33">
        <v>465175.79</v>
      </c>
      <c r="D10" s="34">
        <v>1445956.61</v>
      </c>
      <c r="E10" s="34">
        <v>834924.6</v>
      </c>
      <c r="F10" s="35">
        <v>15.43</v>
      </c>
      <c r="G10" s="33">
        <v>5098851</v>
      </c>
      <c r="H10" s="34">
        <v>736781.03</v>
      </c>
      <c r="I10" s="36">
        <v>544569</v>
      </c>
      <c r="J10" s="145">
        <f>(I10/G10)</f>
        <v>0.10680229722343328</v>
      </c>
      <c r="K10" s="37">
        <f>(I10+H10)/G10</f>
        <v>0.25130172072100165</v>
      </c>
      <c r="L10" s="38">
        <f>(VLOOKUP($F10,AC,6)*$C10)/($I10+$H10)</f>
        <v>1.8950462925419369</v>
      </c>
      <c r="M10" s="28"/>
      <c r="N10" s="42">
        <f>(D10-E10)/G10</f>
        <v>0.11983719665469733</v>
      </c>
      <c r="O10" s="43">
        <f>(D10-E10+H10)/G10</f>
        <v>0.26433662015226567</v>
      </c>
      <c r="P10" s="41">
        <f>(VLOOKUP($F10,AC,4)*$C10)/($D10-$E10+$H10)</f>
        <v>1.6014206730037275</v>
      </c>
    </row>
    <row r="11" spans="1:16" x14ac:dyDescent="0.25">
      <c r="A11" s="140" t="s">
        <v>1</v>
      </c>
      <c r="B11" s="141">
        <f>SUM(B9:B10)</f>
        <v>564022</v>
      </c>
      <c r="C11" s="141">
        <f>SUM(C9:C10)</f>
        <v>632409.79</v>
      </c>
      <c r="D11" s="131">
        <f>SUM(D9:D10)</f>
        <v>3166453.7599999998</v>
      </c>
      <c r="E11" s="131">
        <f>SUM(E9:E10)</f>
        <v>1592493.2999999998</v>
      </c>
      <c r="F11" s="142">
        <f>SUMPRODUCT(F9:F10,C9:C10)/SUM(C9:C10)</f>
        <v>17.675089627723821</v>
      </c>
      <c r="G11" s="141">
        <f>SUM(G9:G10)</f>
        <v>7464158</v>
      </c>
      <c r="H11" s="131">
        <f>SUM(H9:H10)</f>
        <v>1072175.1400000001</v>
      </c>
      <c r="I11" s="143">
        <f>SUM(I9:I10)+14679.07</f>
        <v>1048308.47</v>
      </c>
      <c r="J11" s="134">
        <f>I11/G11</f>
        <v>0.14044564303167215</v>
      </c>
      <c r="K11" s="134">
        <f>(I11+H11)/G11</f>
        <v>0.28408878938521936</v>
      </c>
      <c r="L11" s="135">
        <f>(VLOOKUP($F11,AC,6)*$C11)/($I11+$H11)</f>
        <v>1.6671530538734036</v>
      </c>
      <c r="M11" s="144"/>
      <c r="N11" s="137">
        <f>(D11-E11)/G11</f>
        <v>0.21086912415305248</v>
      </c>
      <c r="O11" s="137">
        <f>(D11-E11+H11)/G11</f>
        <v>0.35451227050659967</v>
      </c>
      <c r="P11" s="138">
        <f>(VLOOKUP($F11,AC,4)*$C11)/($D11-$E11+$H11)</f>
        <v>1.1877987871445439</v>
      </c>
    </row>
    <row r="12" spans="1:16" x14ac:dyDescent="0.25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</row>
    <row r="13" spans="1:16" x14ac:dyDescent="0.25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</row>
    <row r="14" spans="1:16" s="10" customFormat="1" x14ac:dyDescent="0.25">
      <c r="A14" s="3"/>
      <c r="B14" s="3"/>
      <c r="C14" s="3" t="s">
        <v>1</v>
      </c>
      <c r="D14" s="3" t="s">
        <v>1</v>
      </c>
      <c r="E14" s="3" t="s">
        <v>2</v>
      </c>
      <c r="F14" s="3" t="s">
        <v>3</v>
      </c>
      <c r="G14" s="48" t="s">
        <v>4</v>
      </c>
      <c r="H14" s="3" t="s">
        <v>5</v>
      </c>
      <c r="I14" s="4" t="s">
        <v>1</v>
      </c>
      <c r="J14" s="5" t="s">
        <v>5</v>
      </c>
      <c r="K14" s="6" t="s">
        <v>6</v>
      </c>
      <c r="L14" s="7" t="s">
        <v>7</v>
      </c>
      <c r="M14" s="8"/>
      <c r="N14" s="3" t="s">
        <v>5</v>
      </c>
      <c r="O14" s="9" t="s">
        <v>8</v>
      </c>
      <c r="P14" s="9" t="s">
        <v>7</v>
      </c>
    </row>
    <row r="15" spans="1:16" s="10" customFormat="1" x14ac:dyDescent="0.25">
      <c r="A15" s="11"/>
      <c r="B15" s="11" t="s">
        <v>28</v>
      </c>
      <c r="C15" s="11" t="s">
        <v>10</v>
      </c>
      <c r="D15" s="11" t="s">
        <v>11</v>
      </c>
      <c r="E15" s="11" t="s">
        <v>12</v>
      </c>
      <c r="F15" s="11" t="s">
        <v>13</v>
      </c>
      <c r="G15" s="11" t="s">
        <v>14</v>
      </c>
      <c r="H15" s="11" t="s">
        <v>15</v>
      </c>
      <c r="I15" s="12" t="s">
        <v>5</v>
      </c>
      <c r="J15" s="13" t="s">
        <v>16</v>
      </c>
      <c r="K15" s="14" t="s">
        <v>17</v>
      </c>
      <c r="L15" s="15" t="s">
        <v>18</v>
      </c>
      <c r="M15" s="16"/>
      <c r="N15" s="11" t="s">
        <v>19</v>
      </c>
      <c r="O15" s="17" t="s">
        <v>17</v>
      </c>
      <c r="P15" s="17" t="s">
        <v>18</v>
      </c>
    </row>
    <row r="16" spans="1:16" s="10" customFormat="1" x14ac:dyDescent="0.25">
      <c r="A16" s="49" t="s">
        <v>5</v>
      </c>
      <c r="B16" s="18"/>
      <c r="C16" s="18" t="s">
        <v>20</v>
      </c>
      <c r="D16" s="18" t="s">
        <v>21</v>
      </c>
      <c r="E16" s="18"/>
      <c r="F16" s="18" t="s">
        <v>22</v>
      </c>
      <c r="G16" s="18" t="s">
        <v>20</v>
      </c>
      <c r="H16" s="18" t="s">
        <v>23</v>
      </c>
      <c r="I16" s="19" t="s">
        <v>24</v>
      </c>
      <c r="J16" s="20" t="s">
        <v>18</v>
      </c>
      <c r="K16" s="21" t="s">
        <v>23</v>
      </c>
      <c r="L16" s="22" t="s">
        <v>25</v>
      </c>
      <c r="M16" s="23"/>
      <c r="N16" s="18" t="s">
        <v>18</v>
      </c>
      <c r="O16" s="24" t="s">
        <v>23</v>
      </c>
      <c r="P16" s="24" t="s">
        <v>25</v>
      </c>
    </row>
    <row r="17" spans="1:18" x14ac:dyDescent="0.25">
      <c r="A17" s="50" t="s">
        <v>29</v>
      </c>
      <c r="B17" s="51">
        <v>66</v>
      </c>
      <c r="C17" s="51">
        <v>7338</v>
      </c>
      <c r="D17" s="52">
        <v>126484.03</v>
      </c>
      <c r="E17" s="52">
        <v>12648</v>
      </c>
      <c r="F17" s="53">
        <v>26.5</v>
      </c>
      <c r="G17" s="51">
        <v>115172</v>
      </c>
      <c r="H17" s="52">
        <v>15000</v>
      </c>
      <c r="I17" s="52">
        <v>54374.07</v>
      </c>
      <c r="J17" s="137">
        <f>(I17/G17)</f>
        <v>0.47211188483311917</v>
      </c>
      <c r="K17" s="44">
        <f>(I17+H17)/G17</f>
        <v>0.60235187371930687</v>
      </c>
      <c r="L17" s="45">
        <f>(VLOOKUP($F17,AC,6)*$C17)/($I17+$H17)</f>
        <v>0.74570945599703164</v>
      </c>
      <c r="M17" s="45"/>
      <c r="N17" s="44">
        <f>(D17-E17)/G17</f>
        <v>0.9884002188031813</v>
      </c>
      <c r="O17" s="44">
        <f>(D17-E17+H17)/G17</f>
        <v>1.1186402076893689</v>
      </c>
      <c r="P17" s="45">
        <f>(VLOOKUP($F17,AC,4)*$C17)/($D17-$E17+$H17)</f>
        <v>0.34173670207006535</v>
      </c>
    </row>
    <row r="18" spans="1:18" x14ac:dyDescent="0.25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</row>
    <row r="19" spans="1:18" s="56" customFormat="1" x14ac:dyDescent="0.25">
      <c r="A19" s="54" t="s">
        <v>30</v>
      </c>
      <c r="B19" s="55">
        <v>8.7599999999999997E-2</v>
      </c>
      <c r="E19" s="57"/>
      <c r="F19" s="57"/>
      <c r="J19" s="57"/>
      <c r="M19" s="57"/>
      <c r="O19" s="57"/>
      <c r="P19" s="57"/>
    </row>
    <row r="20" spans="1:18" s="56" customFormat="1" x14ac:dyDescent="0.25">
      <c r="A20" s="54" t="s">
        <v>31</v>
      </c>
      <c r="B20" s="55">
        <v>0.02</v>
      </c>
      <c r="E20" s="58"/>
      <c r="F20" s="58"/>
      <c r="J20" s="57"/>
      <c r="M20" s="57"/>
      <c r="O20" s="57"/>
      <c r="P20" s="57"/>
    </row>
    <row r="21" spans="1:18" s="56" customFormat="1" x14ac:dyDescent="0.25">
      <c r="A21" s="54" t="s">
        <v>32</v>
      </c>
      <c r="B21" s="55">
        <v>4.1700000000000001E-2</v>
      </c>
      <c r="E21" s="59"/>
      <c r="F21" s="58"/>
      <c r="J21" s="57"/>
      <c r="M21" s="57"/>
      <c r="O21" s="57"/>
      <c r="P21" s="57"/>
      <c r="Q21"/>
      <c r="R21"/>
    </row>
    <row r="22" spans="1:18" s="56" customFormat="1" x14ac:dyDescent="0.25">
      <c r="A22" s="54" t="s">
        <v>33</v>
      </c>
      <c r="B22" s="60">
        <v>14679.070000000007</v>
      </c>
      <c r="E22" s="58"/>
      <c r="F22" s="58"/>
      <c r="J22" s="57"/>
      <c r="M22" s="57"/>
      <c r="O22" s="57"/>
      <c r="P22" s="57"/>
      <c r="Q22"/>
      <c r="R22"/>
    </row>
    <row r="23" spans="1:18" x14ac:dyDescent="0.25">
      <c r="A23" s="149"/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</row>
    <row r="24" spans="1:18" x14ac:dyDescent="0.25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</row>
    <row r="25" spans="1:18" ht="13.2" customHeight="1" x14ac:dyDescent="0.25">
      <c r="A25" s="152" t="s">
        <v>34</v>
      </c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</row>
    <row r="26" spans="1:18" x14ac:dyDescent="0.25">
      <c r="A26" s="152"/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</row>
    <row r="27" spans="1:18" x14ac:dyDescent="0.25">
      <c r="A27" s="152"/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</row>
    <row r="28" spans="1:18" x14ac:dyDescent="0.25">
      <c r="A28" s="139"/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</row>
    <row r="29" spans="1:18" x14ac:dyDescent="0.25">
      <c r="A29" s="139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</row>
    <row r="31" spans="1:18" ht="15.6" x14ac:dyDescent="0.3">
      <c r="A31" s="150" t="s">
        <v>62</v>
      </c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85"/>
      <c r="R31" s="85"/>
    </row>
    <row r="32" spans="1:18" x14ac:dyDescent="0.25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6"/>
      <c r="P32" s="86"/>
      <c r="Q32" s="85"/>
      <c r="R32" s="85"/>
    </row>
    <row r="33" spans="1:18" x14ac:dyDescent="0.25">
      <c r="A33" s="87"/>
      <c r="B33" s="87"/>
      <c r="C33" s="87" t="s">
        <v>1</v>
      </c>
      <c r="D33" s="87" t="s">
        <v>1</v>
      </c>
      <c r="E33" s="87" t="s">
        <v>2</v>
      </c>
      <c r="F33" s="87" t="s">
        <v>3</v>
      </c>
      <c r="G33" s="87" t="s">
        <v>4</v>
      </c>
      <c r="H33" s="87" t="s">
        <v>5</v>
      </c>
      <c r="I33" s="88" t="s">
        <v>1</v>
      </c>
      <c r="J33" s="89" t="s">
        <v>5</v>
      </c>
      <c r="K33" s="90" t="s">
        <v>6</v>
      </c>
      <c r="L33" s="91" t="s">
        <v>7</v>
      </c>
      <c r="M33" s="92"/>
      <c r="N33" s="87" t="s">
        <v>5</v>
      </c>
      <c r="O33" s="93" t="s">
        <v>8</v>
      </c>
      <c r="P33" s="93" t="s">
        <v>7</v>
      </c>
      <c r="Q33" s="85"/>
      <c r="R33" s="85"/>
    </row>
    <row r="34" spans="1:18" x14ac:dyDescent="0.25">
      <c r="A34" s="94"/>
      <c r="B34" s="94" t="s">
        <v>9</v>
      </c>
      <c r="C34" s="94" t="s">
        <v>10</v>
      </c>
      <c r="D34" s="94" t="s">
        <v>11</v>
      </c>
      <c r="E34" s="94" t="s">
        <v>12</v>
      </c>
      <c r="F34" s="94" t="s">
        <v>13</v>
      </c>
      <c r="G34" s="94" t="s">
        <v>14</v>
      </c>
      <c r="H34" s="94" t="s">
        <v>15</v>
      </c>
      <c r="I34" s="95" t="s">
        <v>5</v>
      </c>
      <c r="J34" s="96" t="s">
        <v>16</v>
      </c>
      <c r="K34" s="97" t="s">
        <v>17</v>
      </c>
      <c r="L34" s="98" t="s">
        <v>18</v>
      </c>
      <c r="M34" s="99"/>
      <c r="N34" s="94" t="s">
        <v>19</v>
      </c>
      <c r="O34" s="100" t="s">
        <v>17</v>
      </c>
      <c r="P34" s="100" t="s">
        <v>18</v>
      </c>
      <c r="Q34" s="85"/>
      <c r="R34" s="85"/>
    </row>
    <row r="35" spans="1:18" x14ac:dyDescent="0.25">
      <c r="A35" s="101" t="s">
        <v>5</v>
      </c>
      <c r="B35" s="101"/>
      <c r="C35" s="101" t="s">
        <v>20</v>
      </c>
      <c r="D35" s="101" t="s">
        <v>21</v>
      </c>
      <c r="E35" s="101"/>
      <c r="F35" s="101" t="s">
        <v>22</v>
      </c>
      <c r="G35" s="101" t="s">
        <v>20</v>
      </c>
      <c r="H35" s="101" t="s">
        <v>23</v>
      </c>
      <c r="I35" s="102" t="s">
        <v>24</v>
      </c>
      <c r="J35" s="103" t="s">
        <v>18</v>
      </c>
      <c r="K35" s="104" t="s">
        <v>23</v>
      </c>
      <c r="L35" s="105" t="s">
        <v>25</v>
      </c>
      <c r="M35" s="106"/>
      <c r="N35" s="101" t="s">
        <v>18</v>
      </c>
      <c r="O35" s="107" t="s">
        <v>23</v>
      </c>
      <c r="P35" s="107" t="s">
        <v>25</v>
      </c>
      <c r="Q35" s="85"/>
      <c r="R35" s="85"/>
    </row>
    <row r="36" spans="1:18" x14ac:dyDescent="0.25">
      <c r="A36" s="94"/>
      <c r="B36" s="94"/>
      <c r="C36" s="94"/>
      <c r="D36" s="94"/>
      <c r="E36" s="94"/>
      <c r="F36" s="94"/>
      <c r="G36" s="94"/>
      <c r="H36" s="94"/>
      <c r="I36" s="95"/>
      <c r="J36" s="108"/>
      <c r="K36" s="109"/>
      <c r="L36" s="110"/>
      <c r="M36" s="111"/>
      <c r="N36" s="112"/>
      <c r="O36" s="113"/>
      <c r="P36" s="114"/>
      <c r="Q36" s="85"/>
      <c r="R36" s="85"/>
    </row>
    <row r="37" spans="1:18" x14ac:dyDescent="0.25">
      <c r="A37" s="115" t="s">
        <v>26</v>
      </c>
      <c r="B37" s="116">
        <v>563810</v>
      </c>
      <c r="C37" s="116">
        <v>167234</v>
      </c>
      <c r="D37" s="117">
        <v>1720497.15</v>
      </c>
      <c r="E37" s="117">
        <v>757568.7</v>
      </c>
      <c r="F37" s="118">
        <v>23.92</v>
      </c>
      <c r="G37" s="116">
        <v>2365307</v>
      </c>
      <c r="H37" s="117">
        <v>335394.11</v>
      </c>
      <c r="I37" s="119">
        <v>489060.4</v>
      </c>
      <c r="J37" s="145">
        <v>0.20676402682611603</v>
      </c>
      <c r="K37" s="120">
        <v>0.34856131149148928</v>
      </c>
      <c r="L37" s="121">
        <v>1.3347003462932114</v>
      </c>
      <c r="M37" s="111"/>
      <c r="N37" s="122">
        <v>0.40710506078069358</v>
      </c>
      <c r="O37" s="123">
        <v>0.54890234544606686</v>
      </c>
      <c r="P37" s="124">
        <v>0.73678029595357253</v>
      </c>
      <c r="Q37" s="85"/>
      <c r="R37" s="85"/>
    </row>
    <row r="38" spans="1:18" ht="13.8" thickBot="1" x14ac:dyDescent="0.3">
      <c r="A38" s="115" t="s">
        <v>27</v>
      </c>
      <c r="B38" s="116">
        <v>212</v>
      </c>
      <c r="C38" s="116">
        <v>465175.79</v>
      </c>
      <c r="D38" s="117">
        <v>1445956.61</v>
      </c>
      <c r="E38" s="117">
        <v>834924.6</v>
      </c>
      <c r="F38" s="118">
        <v>15.43</v>
      </c>
      <c r="G38" s="116">
        <v>5098851</v>
      </c>
      <c r="H38" s="117">
        <v>736781.03</v>
      </c>
      <c r="I38" s="119">
        <v>544569</v>
      </c>
      <c r="J38" s="145">
        <v>0.10680229722343328</v>
      </c>
      <c r="K38" s="120">
        <v>0.25130172072100165</v>
      </c>
      <c r="L38" s="121">
        <v>1.8950462925419369</v>
      </c>
      <c r="M38" s="111"/>
      <c r="N38" s="125">
        <v>0.11983719665469733</v>
      </c>
      <c r="O38" s="126">
        <v>0.26433662015226567</v>
      </c>
      <c r="P38" s="124">
        <v>1.6014206730037275</v>
      </c>
      <c r="Q38" s="85"/>
      <c r="R38" s="85"/>
    </row>
    <row r="39" spans="1:18" s="85" customFormat="1" x14ac:dyDescent="0.25">
      <c r="A39" s="127" t="s">
        <v>1</v>
      </c>
      <c r="B39" s="128">
        <v>564022</v>
      </c>
      <c r="C39" s="128">
        <v>632409.79</v>
      </c>
      <c r="D39" s="129">
        <v>3166453.7599999998</v>
      </c>
      <c r="E39" s="129">
        <v>1592493.2999999998</v>
      </c>
      <c r="F39" s="130">
        <v>17.675089627723821</v>
      </c>
      <c r="G39" s="128">
        <v>7464158</v>
      </c>
      <c r="H39" s="131">
        <v>1086854.2100000002</v>
      </c>
      <c r="I39" s="132">
        <v>1048308.47</v>
      </c>
      <c r="J39" s="133">
        <v>0.14044564303167215</v>
      </c>
      <c r="K39" s="134">
        <v>0.28605539700526172</v>
      </c>
      <c r="L39" s="135">
        <v>1.6556915120397289</v>
      </c>
      <c r="M39" s="136"/>
      <c r="N39" s="137">
        <v>0.21086912415305248</v>
      </c>
      <c r="O39" s="137">
        <v>0.35647887812664203</v>
      </c>
      <c r="P39" s="138">
        <v>1.1812459889587124</v>
      </c>
    </row>
  </sheetData>
  <mergeCells count="5">
    <mergeCell ref="A1:P1"/>
    <mergeCell ref="A3:P3"/>
    <mergeCell ref="A23:P23"/>
    <mergeCell ref="A31:P31"/>
    <mergeCell ref="A25:L27"/>
  </mergeCells>
  <printOptions horizontalCentered="1" verticalCentered="1"/>
  <pageMargins left="0.75" right="0.75" top="1" bottom="1" header="0.5" footer="0.5"/>
  <pageSetup scale="49" orientation="landscape" r:id="rId1"/>
  <headerFooter alignWithMargins="0">
    <oddFooter>&amp;CAppendix A&amp;RPage 1 of 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9"/>
  <sheetViews>
    <sheetView zoomScale="80" zoomScaleNormal="80" workbookViewId="0">
      <selection activeCell="D20" sqref="D20"/>
    </sheetView>
  </sheetViews>
  <sheetFormatPr defaultColWidth="9.109375" defaultRowHeight="13.2" x14ac:dyDescent="0.25"/>
  <cols>
    <col min="1" max="1" width="6.33203125" style="73" bestFit="1" customWidth="1"/>
    <col min="2" max="2" width="6.5546875" style="73" bestFit="1" customWidth="1"/>
    <col min="3" max="3" width="15.44140625" style="73" customWidth="1"/>
    <col min="4" max="4" width="10.5546875" style="73" bestFit="1" customWidth="1"/>
    <col min="5" max="5" width="11.5546875" style="73" bestFit="1" customWidth="1"/>
    <col min="6" max="6" width="17.44140625" style="73" bestFit="1" customWidth="1"/>
    <col min="7" max="7" width="18.6640625" style="73" bestFit="1" customWidth="1"/>
    <col min="8" max="8" width="16.5546875" style="73" bestFit="1" customWidth="1"/>
    <col min="9" max="16384" width="9.109375" style="73"/>
  </cols>
  <sheetData>
    <row r="1" spans="1:9" s="63" customFormat="1" x14ac:dyDescent="0.25">
      <c r="A1" s="63" t="s">
        <v>0</v>
      </c>
    </row>
    <row r="2" spans="1:9" s="63" customFormat="1" x14ac:dyDescent="0.25">
      <c r="A2" s="63" t="s">
        <v>35</v>
      </c>
    </row>
    <row r="3" spans="1:9" s="63" customFormat="1" x14ac:dyDescent="0.25">
      <c r="A3" s="63" t="s">
        <v>36</v>
      </c>
    </row>
    <row r="4" spans="1:9" s="63" customFormat="1" x14ac:dyDescent="0.25">
      <c r="A4" s="63" t="s">
        <v>37</v>
      </c>
    </row>
    <row r="6" spans="1:9" s="64" customFormat="1" x14ac:dyDescent="0.25">
      <c r="C6" s="64" t="s">
        <v>38</v>
      </c>
      <c r="E6" s="64" t="s">
        <v>39</v>
      </c>
      <c r="F6" s="64" t="s">
        <v>40</v>
      </c>
      <c r="G6" s="64" t="s">
        <v>41</v>
      </c>
    </row>
    <row r="7" spans="1:9" s="64" customFormat="1" x14ac:dyDescent="0.25">
      <c r="C7" s="64" t="s">
        <v>42</v>
      </c>
      <c r="D7" s="64" t="s">
        <v>43</v>
      </c>
      <c r="E7" s="64" t="s">
        <v>44</v>
      </c>
      <c r="F7" s="64" t="s">
        <v>45</v>
      </c>
      <c r="G7" s="64" t="s">
        <v>46</v>
      </c>
      <c r="H7" s="64" t="s">
        <v>47</v>
      </c>
    </row>
    <row r="8" spans="1:9" s="64" customFormat="1" x14ac:dyDescent="0.25">
      <c r="C8" s="64" t="s">
        <v>48</v>
      </c>
      <c r="D8" s="64" t="s">
        <v>48</v>
      </c>
      <c r="E8" s="64" t="s">
        <v>42</v>
      </c>
      <c r="F8" s="64" t="s">
        <v>7</v>
      </c>
      <c r="G8" s="64" t="s">
        <v>49</v>
      </c>
      <c r="H8" s="64" t="s">
        <v>50</v>
      </c>
    </row>
    <row r="9" spans="1:9" s="64" customFormat="1" x14ac:dyDescent="0.25">
      <c r="B9" s="65" t="s">
        <v>51</v>
      </c>
      <c r="C9" s="65" t="s">
        <v>52</v>
      </c>
      <c r="D9" s="65" t="s">
        <v>14</v>
      </c>
      <c r="E9" s="65" t="s">
        <v>53</v>
      </c>
      <c r="F9" s="65"/>
      <c r="G9" s="65" t="s">
        <v>54</v>
      </c>
      <c r="H9" s="65" t="s">
        <v>55</v>
      </c>
    </row>
    <row r="10" spans="1:9" x14ac:dyDescent="0.25">
      <c r="A10" s="66">
        <v>2015</v>
      </c>
      <c r="B10" s="66">
        <v>1</v>
      </c>
      <c r="C10" s="67">
        <v>0.42</v>
      </c>
      <c r="D10" s="68">
        <v>0.46</v>
      </c>
      <c r="E10" s="68">
        <v>0.42</v>
      </c>
      <c r="F10" s="69">
        <v>0.05</v>
      </c>
      <c r="G10" s="70">
        <v>0.45</v>
      </c>
      <c r="H10" s="71">
        <v>0.46350000000000002</v>
      </c>
      <c r="I10" s="72"/>
    </row>
    <row r="11" spans="1:9" x14ac:dyDescent="0.25">
      <c r="A11" s="66">
        <v>2016</v>
      </c>
      <c r="B11" s="66">
        <v>2</v>
      </c>
      <c r="C11" s="67">
        <v>0.42</v>
      </c>
      <c r="D11" s="68">
        <v>0.5</v>
      </c>
      <c r="E11" s="68">
        <v>0.84</v>
      </c>
      <c r="F11" s="69">
        <v>0.05</v>
      </c>
      <c r="G11" s="70">
        <v>0.88</v>
      </c>
      <c r="H11" s="71">
        <v>0.4703</v>
      </c>
      <c r="I11" s="74"/>
    </row>
    <row r="12" spans="1:9" x14ac:dyDescent="0.25">
      <c r="A12" s="66">
        <v>2017</v>
      </c>
      <c r="B12" s="66">
        <v>3</v>
      </c>
      <c r="C12" s="67">
        <v>0.41</v>
      </c>
      <c r="D12" s="68">
        <v>0.53</v>
      </c>
      <c r="E12" s="68">
        <v>1.25</v>
      </c>
      <c r="F12" s="69">
        <v>0.05</v>
      </c>
      <c r="G12" s="70">
        <v>1.32</v>
      </c>
      <c r="H12" s="71">
        <v>0.47549999999999998</v>
      </c>
      <c r="I12" s="74"/>
    </row>
    <row r="13" spans="1:9" x14ac:dyDescent="0.25">
      <c r="A13" s="66">
        <v>2018</v>
      </c>
      <c r="B13" s="66">
        <v>4</v>
      </c>
      <c r="C13" s="67">
        <v>0.38</v>
      </c>
      <c r="D13" s="68">
        <v>0.53</v>
      </c>
      <c r="E13" s="68">
        <v>1.63</v>
      </c>
      <c r="F13" s="69">
        <v>0.05</v>
      </c>
      <c r="G13" s="70">
        <v>1.72</v>
      </c>
      <c r="H13" s="71">
        <v>0.47460000000000002</v>
      </c>
      <c r="I13" s="74"/>
    </row>
    <row r="14" spans="1:9" x14ac:dyDescent="0.25">
      <c r="A14" s="66">
        <v>2019</v>
      </c>
      <c r="B14" s="66">
        <v>5</v>
      </c>
      <c r="C14" s="67">
        <v>0.37</v>
      </c>
      <c r="D14" s="68">
        <v>0.56000000000000005</v>
      </c>
      <c r="E14" s="68">
        <v>2</v>
      </c>
      <c r="F14" s="75">
        <v>7.4999999999999997E-2</v>
      </c>
      <c r="G14" s="70">
        <v>2.15</v>
      </c>
      <c r="H14" s="71">
        <v>0.48570000000000002</v>
      </c>
      <c r="I14" s="74"/>
    </row>
    <row r="15" spans="1:9" x14ac:dyDescent="0.25">
      <c r="A15" s="66">
        <v>2020</v>
      </c>
      <c r="B15" s="66">
        <v>6</v>
      </c>
      <c r="C15" s="67">
        <v>0.34</v>
      </c>
      <c r="D15" s="68">
        <v>0.56000000000000005</v>
      </c>
      <c r="E15" s="68">
        <v>2.34</v>
      </c>
      <c r="F15" s="75">
        <v>7.4999999999999997E-2</v>
      </c>
      <c r="G15" s="70">
        <v>2.52</v>
      </c>
      <c r="H15" s="71">
        <v>0.48309999999999997</v>
      </c>
      <c r="I15" s="74"/>
    </row>
    <row r="16" spans="1:9" x14ac:dyDescent="0.25">
      <c r="A16" s="66">
        <v>2021</v>
      </c>
      <c r="B16" s="66">
        <v>7</v>
      </c>
      <c r="C16" s="67">
        <v>0.31</v>
      </c>
      <c r="D16" s="68">
        <v>0.56999999999999995</v>
      </c>
      <c r="E16" s="68">
        <v>2.66</v>
      </c>
      <c r="F16" s="75">
        <v>7.4999999999999997E-2</v>
      </c>
      <c r="G16" s="70">
        <v>2.86</v>
      </c>
      <c r="H16" s="71">
        <v>0.47889999999999999</v>
      </c>
      <c r="I16" s="74"/>
    </row>
    <row r="17" spans="1:9" x14ac:dyDescent="0.25">
      <c r="A17" s="66">
        <v>2022</v>
      </c>
      <c r="B17" s="66">
        <v>8</v>
      </c>
      <c r="C17" s="67">
        <v>0.31</v>
      </c>
      <c r="D17" s="68">
        <v>0.61</v>
      </c>
      <c r="E17" s="68">
        <v>2.97</v>
      </c>
      <c r="F17" s="75">
        <v>7.4999999999999997E-2</v>
      </c>
      <c r="G17" s="70">
        <v>3.19</v>
      </c>
      <c r="H17" s="71">
        <v>0.47749999999999998</v>
      </c>
      <c r="I17" s="74"/>
    </row>
    <row r="18" spans="1:9" x14ac:dyDescent="0.25">
      <c r="A18" s="66">
        <v>2023</v>
      </c>
      <c r="B18" s="66">
        <v>9</v>
      </c>
      <c r="C18" s="67">
        <v>0.28999999999999998</v>
      </c>
      <c r="D18" s="68">
        <v>0.63</v>
      </c>
      <c r="E18" s="68">
        <v>3.26</v>
      </c>
      <c r="F18" s="75">
        <v>7.4999999999999997E-2</v>
      </c>
      <c r="G18" s="70">
        <v>3.51</v>
      </c>
      <c r="H18" s="71">
        <v>0.47549999999999998</v>
      </c>
      <c r="I18" s="74"/>
    </row>
    <row r="19" spans="1:9" x14ac:dyDescent="0.25">
      <c r="A19" s="66">
        <v>2024</v>
      </c>
      <c r="B19" s="66">
        <v>10</v>
      </c>
      <c r="C19" s="67">
        <v>0.27</v>
      </c>
      <c r="D19" s="68">
        <v>0.63</v>
      </c>
      <c r="E19" s="68">
        <v>3.54</v>
      </c>
      <c r="F19" s="69">
        <v>0.1</v>
      </c>
      <c r="G19" s="70">
        <v>3.89</v>
      </c>
      <c r="H19" s="76">
        <v>0.48359999999999997</v>
      </c>
      <c r="I19" s="74"/>
    </row>
    <row r="20" spans="1:9" x14ac:dyDescent="0.25">
      <c r="A20" s="66">
        <v>2025</v>
      </c>
      <c r="B20" s="66">
        <v>11</v>
      </c>
      <c r="C20" s="67">
        <v>0.24</v>
      </c>
      <c r="D20" s="68">
        <v>0.61</v>
      </c>
      <c r="E20" s="68">
        <v>3.78</v>
      </c>
      <c r="F20" s="69">
        <v>0.1</v>
      </c>
      <c r="G20" s="70">
        <v>4.16</v>
      </c>
      <c r="H20" s="71">
        <v>0.47889999999999999</v>
      </c>
      <c r="I20" s="74"/>
    </row>
    <row r="21" spans="1:9" x14ac:dyDescent="0.25">
      <c r="A21" s="66">
        <v>2026</v>
      </c>
      <c r="B21" s="66">
        <v>12</v>
      </c>
      <c r="C21" s="67">
        <v>0.24</v>
      </c>
      <c r="D21" s="68">
        <v>0.65</v>
      </c>
      <c r="E21" s="68">
        <v>4.0199999999999996</v>
      </c>
      <c r="F21" s="69">
        <v>0.1</v>
      </c>
      <c r="G21" s="70">
        <v>4.42</v>
      </c>
      <c r="H21" s="71">
        <v>0.47549999999999998</v>
      </c>
      <c r="I21" s="74"/>
    </row>
    <row r="22" spans="1:9" x14ac:dyDescent="0.25">
      <c r="A22" s="66">
        <v>2027</v>
      </c>
      <c r="B22" s="66">
        <v>13</v>
      </c>
      <c r="C22" s="67">
        <v>0.23</v>
      </c>
      <c r="D22" s="68">
        <v>0.67</v>
      </c>
      <c r="E22" s="68">
        <v>4.24</v>
      </c>
      <c r="F22" s="69">
        <v>0.1</v>
      </c>
      <c r="G22" s="70">
        <v>4.67</v>
      </c>
      <c r="H22" s="71">
        <v>0.4723</v>
      </c>
      <c r="I22" s="74"/>
    </row>
    <row r="23" spans="1:9" x14ac:dyDescent="0.25">
      <c r="A23" s="66">
        <v>2028</v>
      </c>
      <c r="B23" s="66">
        <v>14</v>
      </c>
      <c r="C23" s="67">
        <v>0.21</v>
      </c>
      <c r="D23" s="68">
        <v>0.67</v>
      </c>
      <c r="E23" s="68">
        <v>4.45</v>
      </c>
      <c r="F23" s="69">
        <v>0.1</v>
      </c>
      <c r="G23" s="70">
        <v>4.9000000000000004</v>
      </c>
      <c r="H23" s="71">
        <v>0.46870000000000001</v>
      </c>
      <c r="I23" s="74"/>
    </row>
    <row r="24" spans="1:9" x14ac:dyDescent="0.25">
      <c r="A24" s="66">
        <v>2029</v>
      </c>
      <c r="B24" s="66">
        <v>15</v>
      </c>
      <c r="C24" s="67">
        <v>0.19</v>
      </c>
      <c r="D24" s="68">
        <v>0.66</v>
      </c>
      <c r="E24" s="68">
        <v>4.6399999999999997</v>
      </c>
      <c r="F24" s="75">
        <v>0.125</v>
      </c>
      <c r="G24" s="70">
        <v>5.22</v>
      </c>
      <c r="H24" s="71">
        <v>0.47499999999999998</v>
      </c>
      <c r="I24" s="74"/>
    </row>
    <row r="25" spans="1:9" x14ac:dyDescent="0.25">
      <c r="A25" s="66">
        <v>2030</v>
      </c>
      <c r="B25" s="66">
        <v>16</v>
      </c>
      <c r="C25" s="67">
        <v>0.18</v>
      </c>
      <c r="D25" s="68">
        <v>0.67</v>
      </c>
      <c r="E25" s="68">
        <v>4.82</v>
      </c>
      <c r="F25" s="75">
        <v>0.125</v>
      </c>
      <c r="G25" s="70">
        <v>5.42</v>
      </c>
      <c r="H25" s="71">
        <v>0.47070000000000001</v>
      </c>
      <c r="I25" s="74"/>
    </row>
    <row r="26" spans="1:9" x14ac:dyDescent="0.25">
      <c r="A26" s="66">
        <v>2031</v>
      </c>
      <c r="B26" s="66">
        <v>17</v>
      </c>
      <c r="C26" s="67">
        <v>0.15</v>
      </c>
      <c r="D26" s="68">
        <v>0.64</v>
      </c>
      <c r="E26" s="68">
        <v>4.97</v>
      </c>
      <c r="F26" s="75">
        <v>0.125</v>
      </c>
      <c r="G26" s="70">
        <v>5.59</v>
      </c>
      <c r="H26" s="71">
        <v>0.46560000000000001</v>
      </c>
      <c r="I26" s="74"/>
    </row>
    <row r="27" spans="1:9" x14ac:dyDescent="0.25">
      <c r="A27" s="66">
        <v>2032</v>
      </c>
      <c r="B27" s="66">
        <v>18</v>
      </c>
      <c r="C27" s="67">
        <v>0.14000000000000001</v>
      </c>
      <c r="D27" s="68">
        <v>0.65</v>
      </c>
      <c r="E27" s="68">
        <v>5.1100000000000003</v>
      </c>
      <c r="F27" s="75">
        <v>0.125</v>
      </c>
      <c r="G27" s="70">
        <v>5.75</v>
      </c>
      <c r="H27" s="71">
        <v>0.46060000000000001</v>
      </c>
      <c r="I27" s="74"/>
    </row>
    <row r="28" spans="1:9" x14ac:dyDescent="0.25">
      <c r="A28" s="66">
        <v>2033</v>
      </c>
      <c r="B28" s="66">
        <v>19</v>
      </c>
      <c r="C28" s="67">
        <v>0.14000000000000001</v>
      </c>
      <c r="D28" s="68">
        <v>0.69</v>
      </c>
      <c r="E28" s="68">
        <v>5.25</v>
      </c>
      <c r="F28" s="75">
        <v>0.125</v>
      </c>
      <c r="G28" s="70">
        <v>5.91</v>
      </c>
      <c r="H28" s="71">
        <v>0.45629999999999998</v>
      </c>
      <c r="I28" s="74"/>
    </row>
    <row r="29" spans="1:9" x14ac:dyDescent="0.25">
      <c r="A29" s="66">
        <v>2034</v>
      </c>
      <c r="B29" s="66">
        <v>20</v>
      </c>
      <c r="C29" s="67">
        <v>0.13</v>
      </c>
      <c r="D29" s="68">
        <v>0.69</v>
      </c>
      <c r="E29" s="68">
        <v>5.38</v>
      </c>
      <c r="F29" s="75">
        <v>0.125</v>
      </c>
      <c r="G29" s="70">
        <v>6.05</v>
      </c>
      <c r="H29" s="76">
        <v>0.4521</v>
      </c>
      <c r="I29" s="74"/>
    </row>
    <row r="30" spans="1:9" x14ac:dyDescent="0.25">
      <c r="A30" s="66">
        <v>2035</v>
      </c>
      <c r="B30" s="66">
        <v>21</v>
      </c>
      <c r="C30" s="67">
        <v>0.12</v>
      </c>
      <c r="D30" s="68">
        <v>0.71</v>
      </c>
      <c r="E30" s="68">
        <v>5.5</v>
      </c>
      <c r="F30" s="69">
        <v>0.15</v>
      </c>
      <c r="G30" s="70">
        <v>6.33</v>
      </c>
      <c r="H30" s="77">
        <v>0.46</v>
      </c>
      <c r="I30" s="74"/>
    </row>
    <row r="31" spans="1:9" x14ac:dyDescent="0.25">
      <c r="A31" s="66">
        <v>2036</v>
      </c>
      <c r="B31" s="66">
        <v>22</v>
      </c>
      <c r="C31" s="67">
        <v>0.11</v>
      </c>
      <c r="D31" s="68">
        <v>0.72</v>
      </c>
      <c r="E31" s="68">
        <v>5.61</v>
      </c>
      <c r="F31" s="69">
        <v>0.15</v>
      </c>
      <c r="G31" s="70">
        <v>6.46</v>
      </c>
      <c r="H31" s="77">
        <v>0.45</v>
      </c>
      <c r="I31" s="74"/>
    </row>
    <row r="32" spans="1:9" x14ac:dyDescent="0.25">
      <c r="A32" s="66">
        <v>2037</v>
      </c>
      <c r="B32" s="66">
        <v>23</v>
      </c>
      <c r="C32" s="67">
        <v>0.11</v>
      </c>
      <c r="D32" s="68">
        <v>0.73</v>
      </c>
      <c r="E32" s="68">
        <v>5.72</v>
      </c>
      <c r="F32" s="69">
        <v>0.15</v>
      </c>
      <c r="G32" s="70">
        <v>6.58</v>
      </c>
      <c r="H32" s="77">
        <v>0.45</v>
      </c>
      <c r="I32" s="74"/>
    </row>
    <row r="33" spans="1:9" x14ac:dyDescent="0.25">
      <c r="A33" s="66">
        <v>2038</v>
      </c>
      <c r="B33" s="66">
        <v>24</v>
      </c>
      <c r="C33" s="67">
        <v>0.1</v>
      </c>
      <c r="D33" s="68">
        <v>0.75</v>
      </c>
      <c r="E33" s="68">
        <v>5.82</v>
      </c>
      <c r="F33" s="69">
        <v>0.15</v>
      </c>
      <c r="G33" s="70">
        <v>6.69</v>
      </c>
      <c r="H33" s="77">
        <v>0.45</v>
      </c>
      <c r="I33" s="74"/>
    </row>
    <row r="34" spans="1:9" x14ac:dyDescent="0.25">
      <c r="A34" s="66">
        <v>2039</v>
      </c>
      <c r="B34" s="66">
        <v>25</v>
      </c>
      <c r="C34" s="67">
        <v>0.09</v>
      </c>
      <c r="D34" s="68">
        <v>0.76</v>
      </c>
      <c r="E34" s="68">
        <v>5.91</v>
      </c>
      <c r="F34" s="69">
        <v>0.15</v>
      </c>
      <c r="G34" s="70">
        <v>6.8</v>
      </c>
      <c r="H34" s="77">
        <v>0.44</v>
      </c>
      <c r="I34" s="74"/>
    </row>
    <row r="35" spans="1:9" x14ac:dyDescent="0.25">
      <c r="A35" s="66">
        <v>2040</v>
      </c>
      <c r="B35" s="66">
        <v>26</v>
      </c>
      <c r="C35" s="67">
        <v>0.09</v>
      </c>
      <c r="D35" s="68">
        <v>0.78</v>
      </c>
      <c r="E35" s="68">
        <v>6</v>
      </c>
      <c r="F35" s="75">
        <v>0.17499999999999999</v>
      </c>
      <c r="G35" s="70">
        <v>7.05</v>
      </c>
      <c r="H35" s="77">
        <v>0.45</v>
      </c>
      <c r="I35" s="74"/>
    </row>
    <row r="36" spans="1:9" x14ac:dyDescent="0.25">
      <c r="A36" s="66">
        <v>2041</v>
      </c>
      <c r="B36" s="66">
        <v>27</v>
      </c>
      <c r="C36" s="67">
        <v>0.08</v>
      </c>
      <c r="D36" s="68">
        <v>0.79</v>
      </c>
      <c r="E36" s="68">
        <v>6.08</v>
      </c>
      <c r="F36" s="75">
        <v>0.17499999999999999</v>
      </c>
      <c r="G36" s="70">
        <v>7.15</v>
      </c>
      <c r="H36" s="77">
        <v>0.45</v>
      </c>
      <c r="I36" s="74"/>
    </row>
    <row r="37" spans="1:9" x14ac:dyDescent="0.25">
      <c r="A37" s="66">
        <v>2042</v>
      </c>
      <c r="B37" s="66">
        <v>28</v>
      </c>
      <c r="C37" s="67">
        <v>0.08</v>
      </c>
      <c r="D37" s="68">
        <v>0.81</v>
      </c>
      <c r="E37" s="68">
        <v>6.16</v>
      </c>
      <c r="F37" s="75">
        <v>0.17499999999999999</v>
      </c>
      <c r="G37" s="70">
        <v>7.24</v>
      </c>
      <c r="H37" s="77">
        <v>0.44</v>
      </c>
      <c r="I37" s="74"/>
    </row>
    <row r="38" spans="1:9" x14ac:dyDescent="0.25">
      <c r="A38" s="66">
        <v>2043</v>
      </c>
      <c r="B38" s="66">
        <v>29</v>
      </c>
      <c r="C38" s="67">
        <v>7.0000000000000007E-2</v>
      </c>
      <c r="D38" s="68">
        <v>0.83</v>
      </c>
      <c r="E38" s="68">
        <v>6.23</v>
      </c>
      <c r="F38" s="75">
        <v>0.17499999999999999</v>
      </c>
      <c r="G38" s="70">
        <v>7.32</v>
      </c>
      <c r="H38" s="77">
        <v>0.44</v>
      </c>
      <c r="I38" s="74"/>
    </row>
    <row r="39" spans="1:9" x14ac:dyDescent="0.25">
      <c r="A39" s="66">
        <v>2044</v>
      </c>
      <c r="B39" s="66">
        <v>30</v>
      </c>
      <c r="C39" s="67">
        <v>7.0000000000000007E-2</v>
      </c>
      <c r="D39" s="68">
        <v>0.84</v>
      </c>
      <c r="E39" s="68">
        <v>6.3</v>
      </c>
      <c r="F39" s="75">
        <v>0.17499999999999999</v>
      </c>
      <c r="G39" s="70">
        <v>7.4</v>
      </c>
      <c r="H39" s="76">
        <v>0.437</v>
      </c>
      <c r="I39" s="74"/>
    </row>
    <row r="40" spans="1:9" x14ac:dyDescent="0.25">
      <c r="A40" s="66">
        <v>2045</v>
      </c>
      <c r="B40" s="66">
        <v>31</v>
      </c>
      <c r="C40" s="67">
        <v>0.06</v>
      </c>
      <c r="D40" s="68">
        <v>0.86</v>
      </c>
      <c r="E40" s="68">
        <v>6.36</v>
      </c>
      <c r="F40" s="69">
        <v>0.2</v>
      </c>
      <c r="G40" s="70">
        <v>7.64</v>
      </c>
      <c r="H40" s="77">
        <v>0.44</v>
      </c>
      <c r="I40" s="74"/>
    </row>
    <row r="41" spans="1:9" x14ac:dyDescent="0.25">
      <c r="A41" s="66">
        <v>2046</v>
      </c>
      <c r="B41" s="66">
        <v>32</v>
      </c>
      <c r="C41" s="67">
        <v>0.06</v>
      </c>
      <c r="D41" s="68">
        <v>0.88</v>
      </c>
      <c r="E41" s="68">
        <v>6.42</v>
      </c>
      <c r="F41" s="69">
        <v>0.2</v>
      </c>
      <c r="G41" s="70">
        <v>7.71</v>
      </c>
      <c r="H41" s="77">
        <v>0.44</v>
      </c>
      <c r="I41" s="74"/>
    </row>
    <row r="42" spans="1:9" x14ac:dyDescent="0.25">
      <c r="A42" s="66">
        <v>2047</v>
      </c>
      <c r="B42" s="66">
        <v>33</v>
      </c>
      <c r="C42" s="67">
        <v>0.06</v>
      </c>
      <c r="D42" s="68">
        <v>0.89</v>
      </c>
      <c r="E42" s="68">
        <v>6.48</v>
      </c>
      <c r="F42" s="69">
        <v>0.2</v>
      </c>
      <c r="G42" s="70">
        <v>7.78</v>
      </c>
      <c r="H42" s="77">
        <v>0.44</v>
      </c>
      <c r="I42" s="74"/>
    </row>
    <row r="43" spans="1:9" x14ac:dyDescent="0.25">
      <c r="A43" s="66">
        <v>2048</v>
      </c>
      <c r="B43" s="66">
        <v>34</v>
      </c>
      <c r="C43" s="67">
        <v>0.05</v>
      </c>
      <c r="D43" s="68">
        <v>0.91</v>
      </c>
      <c r="E43" s="68">
        <v>6.53</v>
      </c>
      <c r="F43" s="69">
        <v>0.2</v>
      </c>
      <c r="G43" s="70">
        <v>7.84</v>
      </c>
      <c r="H43" s="77">
        <v>0.44</v>
      </c>
      <c r="I43" s="74"/>
    </row>
    <row r="44" spans="1:9" x14ac:dyDescent="0.25">
      <c r="A44" s="66">
        <v>2049</v>
      </c>
      <c r="B44" s="66">
        <v>35</v>
      </c>
      <c r="C44" s="67">
        <v>0.05</v>
      </c>
      <c r="D44" s="68">
        <v>0.93</v>
      </c>
      <c r="E44" s="68">
        <v>6.58</v>
      </c>
      <c r="F44" s="69">
        <v>0.2</v>
      </c>
      <c r="G44" s="70">
        <v>7.9</v>
      </c>
      <c r="H44" s="71">
        <v>0.433</v>
      </c>
      <c r="I44" s="74"/>
    </row>
    <row r="45" spans="1:9" x14ac:dyDescent="0.25">
      <c r="A45" s="66">
        <v>2050</v>
      </c>
      <c r="B45" s="66">
        <v>36</v>
      </c>
      <c r="C45" s="67">
        <v>0.05</v>
      </c>
      <c r="D45" s="68">
        <v>0.95</v>
      </c>
      <c r="E45" s="68">
        <v>6.63</v>
      </c>
      <c r="F45" s="69">
        <v>0.2</v>
      </c>
      <c r="G45" s="70">
        <v>7.95</v>
      </c>
      <c r="H45" s="77">
        <v>0.43</v>
      </c>
      <c r="I45" s="74"/>
    </row>
    <row r="46" spans="1:9" x14ac:dyDescent="0.25">
      <c r="A46" s="66">
        <v>2051</v>
      </c>
      <c r="B46" s="66">
        <v>37</v>
      </c>
      <c r="C46" s="67">
        <v>0.04</v>
      </c>
      <c r="D46" s="68">
        <v>0.97</v>
      </c>
      <c r="E46" s="68">
        <v>6.67</v>
      </c>
      <c r="F46" s="69">
        <v>0.2</v>
      </c>
      <c r="G46" s="70">
        <v>8.01</v>
      </c>
      <c r="H46" s="77">
        <v>0.43</v>
      </c>
      <c r="I46" s="74"/>
    </row>
    <row r="47" spans="1:9" x14ac:dyDescent="0.25">
      <c r="A47" s="66">
        <v>2052</v>
      </c>
      <c r="B47" s="66">
        <v>38</v>
      </c>
      <c r="C47" s="67">
        <v>0.04</v>
      </c>
      <c r="D47" s="68">
        <v>0.99</v>
      </c>
      <c r="E47" s="68">
        <v>6.71</v>
      </c>
      <c r="F47" s="69">
        <v>0.2</v>
      </c>
      <c r="G47" s="70">
        <v>8.0500000000000007</v>
      </c>
      <c r="H47" s="77">
        <v>0.43</v>
      </c>
      <c r="I47" s="74"/>
    </row>
    <row r="48" spans="1:9" x14ac:dyDescent="0.25">
      <c r="A48" s="66">
        <v>2053</v>
      </c>
      <c r="B48" s="66">
        <v>39</v>
      </c>
      <c r="C48" s="67">
        <v>0.04</v>
      </c>
      <c r="D48" s="68">
        <v>1.01</v>
      </c>
      <c r="E48" s="68">
        <v>6.75</v>
      </c>
      <c r="F48" s="69">
        <v>0.2</v>
      </c>
      <c r="G48" s="70">
        <v>8.1</v>
      </c>
      <c r="H48" s="77">
        <v>0.42</v>
      </c>
      <c r="I48" s="74"/>
    </row>
    <row r="49" spans="1:9" x14ac:dyDescent="0.25">
      <c r="A49" s="66">
        <v>2054</v>
      </c>
      <c r="B49" s="66">
        <v>40</v>
      </c>
      <c r="C49" s="67">
        <v>0.04</v>
      </c>
      <c r="D49" s="68">
        <v>1.03</v>
      </c>
      <c r="E49" s="68">
        <v>6.79</v>
      </c>
      <c r="F49" s="69">
        <v>0.2</v>
      </c>
      <c r="G49" s="70">
        <v>8.14</v>
      </c>
      <c r="H49" s="71">
        <v>0.4219</v>
      </c>
      <c r="I49" s="74"/>
    </row>
    <row r="50" spans="1:9" x14ac:dyDescent="0.25">
      <c r="A50" s="66">
        <v>2055</v>
      </c>
      <c r="B50" s="66">
        <v>41</v>
      </c>
      <c r="C50" s="67">
        <v>0.03</v>
      </c>
      <c r="D50" s="68">
        <v>1.05</v>
      </c>
      <c r="E50" s="68">
        <v>6.82</v>
      </c>
      <c r="F50" s="69">
        <v>0.2</v>
      </c>
      <c r="G50" s="70">
        <v>8.18</v>
      </c>
      <c r="H50" s="77">
        <v>0.42</v>
      </c>
      <c r="I50" s="74"/>
    </row>
    <row r="51" spans="1:9" x14ac:dyDescent="0.25">
      <c r="A51" s="66">
        <v>2056</v>
      </c>
      <c r="B51" s="66">
        <v>42</v>
      </c>
      <c r="C51" s="67">
        <v>0.03</v>
      </c>
      <c r="D51" s="68">
        <v>1.07</v>
      </c>
      <c r="E51" s="68">
        <v>6.85</v>
      </c>
      <c r="F51" s="69">
        <v>0.2</v>
      </c>
      <c r="G51" s="70">
        <v>8.2200000000000006</v>
      </c>
      <c r="H51" s="77">
        <v>0.42</v>
      </c>
      <c r="I51" s="74"/>
    </row>
    <row r="52" spans="1:9" x14ac:dyDescent="0.25">
      <c r="A52" s="66">
        <v>2057</v>
      </c>
      <c r="B52" s="66">
        <v>43</v>
      </c>
      <c r="C52" s="67">
        <v>0.03</v>
      </c>
      <c r="D52" s="68">
        <v>1.0900000000000001</v>
      </c>
      <c r="E52" s="68">
        <v>6.88</v>
      </c>
      <c r="F52" s="69">
        <v>0.2</v>
      </c>
      <c r="G52" s="70">
        <v>8.26</v>
      </c>
      <c r="H52" s="77">
        <v>0.42</v>
      </c>
      <c r="I52" s="74"/>
    </row>
    <row r="53" spans="1:9" x14ac:dyDescent="0.25">
      <c r="A53" s="66">
        <v>2058</v>
      </c>
      <c r="B53" s="66">
        <v>44</v>
      </c>
      <c r="C53" s="67">
        <v>0.03</v>
      </c>
      <c r="D53" s="68">
        <v>1.1100000000000001</v>
      </c>
      <c r="E53" s="68">
        <v>6.91</v>
      </c>
      <c r="F53" s="69">
        <v>0.2</v>
      </c>
      <c r="G53" s="70">
        <v>8.2899999999999991</v>
      </c>
      <c r="H53" s="77">
        <v>0.41</v>
      </c>
      <c r="I53" s="74"/>
    </row>
    <row r="54" spans="1:9" x14ac:dyDescent="0.25">
      <c r="A54" s="66">
        <v>2059</v>
      </c>
      <c r="B54" s="66">
        <v>45</v>
      </c>
      <c r="C54" s="67">
        <v>0.03</v>
      </c>
      <c r="D54" s="68">
        <v>1.1299999999999999</v>
      </c>
      <c r="E54" s="68">
        <v>6.93</v>
      </c>
      <c r="F54" s="69">
        <v>0.2</v>
      </c>
      <c r="G54" s="70">
        <v>8.32</v>
      </c>
      <c r="H54" s="76">
        <v>0.41260000000000002</v>
      </c>
      <c r="I54" s="74"/>
    </row>
    <row r="55" spans="1:9" x14ac:dyDescent="0.25">
      <c r="A55" s="66"/>
      <c r="B55" s="66"/>
      <c r="C55" s="66"/>
      <c r="D55" s="66"/>
      <c r="E55" s="66"/>
      <c r="F55" s="66"/>
      <c r="G55" s="66"/>
      <c r="H55" s="66"/>
      <c r="I55" s="66"/>
    </row>
    <row r="56" spans="1:9" x14ac:dyDescent="0.25">
      <c r="A56" s="78" t="s">
        <v>56</v>
      </c>
      <c r="B56" s="79"/>
      <c r="C56" s="79"/>
      <c r="D56" s="79"/>
      <c r="E56" s="80">
        <v>4.1700000000000001E-2</v>
      </c>
      <c r="F56" s="80"/>
      <c r="G56" s="80"/>
      <c r="H56" s="79"/>
      <c r="I56" s="79"/>
    </row>
    <row r="57" spans="1:9" x14ac:dyDescent="0.25">
      <c r="A57" s="79"/>
      <c r="B57" s="79"/>
      <c r="C57" s="73" t="s">
        <v>57</v>
      </c>
      <c r="D57" s="79"/>
      <c r="E57" s="80">
        <v>8.6699999999999999E-2</v>
      </c>
      <c r="F57" s="79"/>
      <c r="G57" s="79"/>
      <c r="H57" s="79"/>
      <c r="I57" s="79"/>
    </row>
    <row r="58" spans="1:9" x14ac:dyDescent="0.25">
      <c r="A58" s="79"/>
      <c r="B58" s="79"/>
      <c r="C58" s="73" t="s">
        <v>58</v>
      </c>
      <c r="D58" s="79"/>
      <c r="E58" s="81">
        <v>8.6699999999999999E-2</v>
      </c>
      <c r="F58" s="79"/>
      <c r="G58" s="79"/>
      <c r="H58" s="79"/>
      <c r="I58" s="79"/>
    </row>
    <row r="59" spans="1:9" x14ac:dyDescent="0.25">
      <c r="A59" s="79"/>
      <c r="B59" s="79"/>
      <c r="C59" s="73" t="s">
        <v>59</v>
      </c>
      <c r="D59" s="79"/>
      <c r="E59" s="82">
        <v>0.02</v>
      </c>
      <c r="F59" s="83" t="s">
        <v>60</v>
      </c>
      <c r="G59" s="83"/>
      <c r="H59" s="79"/>
      <c r="I59" s="79"/>
    </row>
  </sheetData>
  <pageMargins left="0.75" right="0.75" top="1" bottom="1" header="0.5" footer="0.5"/>
  <pageSetup scale="86" orientation="portrait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1D1770CD4E948428A47386109E9F12D" ma:contentTypeVersion="128" ma:contentTypeDescription="" ma:contentTypeScope="" ma:versionID="a524795287c70d9f11132f3e897c43b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2006-02-14T08:00:00+00:00</OpenedDate>
    <Date1 xmlns="dc463f71-b30c-4ab2-9473-d307f9d35888">2015-06-30T07:00:00+00:00</Date1>
    <IsDocumentOrder xmlns="dc463f71-b30c-4ab2-9473-d307f9d35888" xsi:nil="true"/>
    <IsHighlyConfidential xmlns="dc463f71-b30c-4ab2-9473-d307f9d35888">false</IsHighlyConfidential>
    <CaseCompanyNames xmlns="dc463f71-b30c-4ab2-9473-d307f9d35888">Cascade Natural Gas Corporation</CaseCompanyNames>
    <DocketNumber xmlns="dc463f71-b30c-4ab2-9473-d307f9d35888">060256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34B6DDB8-F5AD-4CE5-9D27-196DE6AE302B}"/>
</file>

<file path=customXml/itemProps2.xml><?xml version="1.0" encoding="utf-8"?>
<ds:datastoreItem xmlns:ds="http://schemas.openxmlformats.org/officeDocument/2006/customXml" ds:itemID="{3B011A0C-7DE5-4282-878A-B19097D6C046}"/>
</file>

<file path=customXml/itemProps3.xml><?xml version="1.0" encoding="utf-8"?>
<ds:datastoreItem xmlns:ds="http://schemas.openxmlformats.org/officeDocument/2006/customXml" ds:itemID="{778EEA74-D772-427D-9126-FA74157FEE2A}"/>
</file>

<file path=customXml/itemProps4.xml><?xml version="1.0" encoding="utf-8"?>
<ds:datastoreItem xmlns:ds="http://schemas.openxmlformats.org/officeDocument/2006/customXml" ds:itemID="{1951A06B-31D4-460A-ADB4-3D11A07F0B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COVER SUMMARY</vt:lpstr>
      <vt:lpstr>APP 2885</vt:lpstr>
      <vt:lpstr>AC</vt:lpstr>
    </vt:vector>
  </TitlesOfParts>
  <Company>MDU Resources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Amanda.Sargent</dc:creator>
  <cp:lastModifiedBy>Amanda.Sargent</cp:lastModifiedBy>
  <dcterms:created xsi:type="dcterms:W3CDTF">2015-06-30T16:46:36Z</dcterms:created>
  <dcterms:modified xsi:type="dcterms:W3CDTF">2015-06-30T17:14:24Z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0x0101006E56B4D1795A2E4DB2F0B01679ED314A00C1D1770CD4E948428A47386109E9F12D</vt:lpwstr>
  </property>
  <property fmtid="{D5CDD505-2E9C-101B-9397-08002B2CF9AE}" pid="3" name="_docset_NoMedatataSyncRequired">
    <vt:lpwstr>False</vt:lpwstr>
  </property>
</Properties>
</file>